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Меню младшие 1-4 кл Весна" sheetId="1" r:id="rId1"/>
    <sheet name="Меню старшие 5-11 кл Весна" sheetId="2" r:id="rId2"/>
  </sheets>
  <definedNames/>
  <calcPr fullCalcOnLoad="1"/>
</workbook>
</file>

<file path=xl/sharedStrings.xml><?xml version="1.0" encoding="utf-8"?>
<sst xmlns="http://schemas.openxmlformats.org/spreadsheetml/2006/main" count="436" uniqueCount="162">
  <si>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</si>
  <si>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</si>
  <si>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</si>
  <si>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</si>
  <si>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</si>
  <si>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</si>
  <si>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</si>
  <si>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</si>
  <si>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</si>
  <si>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</si>
  <si>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</si>
  <si>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</si>
  <si>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</si>
  <si>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</si>
  <si>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</si>
  <si>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</si>
  <si>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</si>
  <si>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</si>
  <si>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4 день</t>
  </si>
  <si>
    <t>5 день</t>
  </si>
  <si>
    <t>6 день</t>
  </si>
  <si>
    <t>50/50</t>
  </si>
  <si>
    <t>№ рецептуры</t>
  </si>
  <si>
    <t>1-ая неделя</t>
  </si>
  <si>
    <t>Выход,г</t>
  </si>
  <si>
    <t>100</t>
  </si>
  <si>
    <t>Чай с сахаром</t>
  </si>
  <si>
    <t>Хлеб пшеничный</t>
  </si>
  <si>
    <t>Хлеб ржаной</t>
  </si>
  <si>
    <t xml:space="preserve">Чай с сахаром, с лимоном 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</si>
  <si>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</si>
  <si>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</si>
  <si>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376 Сбор.рец. На прод-ию для обуч. Во всех образ.учреж-Дели 2017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</si>
  <si>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</si>
  <si>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</si>
  <si>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</si>
  <si>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</si>
  <si>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</si>
  <si>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</si>
  <si>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>Разработано и утвеждено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</si>
  <si>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</si>
  <si>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</si>
  <si>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</si>
  <si>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Чай с сахаром,с яблоком</t>
  </si>
  <si>
    <t>180/10/10</t>
  </si>
  <si>
    <t>№293 Сбор.рец. На прод-ию для обуч. Во всех образ.учреж-Дели 2017</t>
  </si>
  <si>
    <t>Макаронные изделия отварные с маслом сливочным</t>
  </si>
  <si>
    <t>190/10</t>
  </si>
  <si>
    <t>185/10/5</t>
  </si>
  <si>
    <t>ТТК</t>
  </si>
  <si>
    <t>50/200</t>
  </si>
  <si>
    <t xml:space="preserve"> 2 день</t>
  </si>
  <si>
    <t>Пюре картофельное</t>
  </si>
  <si>
    <t>Сосиски отварные</t>
  </si>
  <si>
    <t>60/40</t>
  </si>
  <si>
    <t>180/3</t>
  </si>
  <si>
    <t>Птица запеченная</t>
  </si>
  <si>
    <t>№ 229 Сбор.рец. На прод-ию для обуч. Во всех образ.учреж-Дели 2017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</si>
  <si>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</si>
  <si>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</si>
  <si>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Куриные бедра запеченные с томатным соусом</t>
  </si>
  <si>
    <t>90/20</t>
  </si>
  <si>
    <t>№ 293  Сбор.рец. На прод-ию для обуч. Во всех образ.учреж-Дели 2017, 366/2016</t>
  </si>
  <si>
    <t>№ 199 Сбор.рец. На прод-ию для обуч. Во всех образ.учреж-Дели 2017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</si>
  <si>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</si>
  <si>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</si>
  <si>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</si>
  <si>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</si>
  <si>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</si>
  <si>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№349  Сбор.рец. На прод-ию для обуч. Во всех образ.учреж-Дели 2017</t>
  </si>
  <si>
    <t>ВСЕГО за 12 дней:</t>
  </si>
  <si>
    <t>В среднем на 1 учащегося в день:</t>
  </si>
  <si>
    <t>20-25%</t>
  </si>
  <si>
    <t>(общеобразовательные организации с режимом обучения до 6 часов)</t>
  </si>
  <si>
    <t>Печенье</t>
  </si>
  <si>
    <t>Гуляш из говядины</t>
  </si>
  <si>
    <t>№ 260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</si>
  <si>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</si>
  <si>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</si>
  <si>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</si>
  <si>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</si>
  <si>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>Директор ООО "АБК-Пэймент""</t>
  </si>
  <si>
    <t>________________Р.Р. Рахматуллин</t>
  </si>
  <si>
    <t>Котлеты говяжьи в томатном соусе</t>
  </si>
  <si>
    <t>Овощи тушеные с мясным фаршем</t>
  </si>
  <si>
    <t>№ 295 Сбор.рец. На прод-ию для обуч. Во всех образ.учреж-Дели 2017; №367 сборник 2016</t>
  </si>
  <si>
    <t>Хим.состав и калорийность российских продуктов питания,табл 6, стр 136 , 2012 Дели +</t>
  </si>
  <si>
    <t xml:space="preserve">Чай "Витаминный" </t>
  </si>
  <si>
    <t>в возрасте с 12 лет и старше (5-11 классы)</t>
  </si>
  <si>
    <t xml:space="preserve">Макаронные изделия отварные </t>
  </si>
  <si>
    <t xml:space="preserve">Компот из сухофруктов </t>
  </si>
  <si>
    <t xml:space="preserve">Каша гречневая рассыпчатая </t>
  </si>
  <si>
    <t>Рыба, тушеная в томате с овощами</t>
  </si>
  <si>
    <t xml:space="preserve">Пюре картофельное  </t>
  </si>
  <si>
    <t xml:space="preserve">Компот из свежих яблок </t>
  </si>
  <si>
    <t>№ 271, № 331 Сбор.рец. На прод-ию для обуч. Во всех образ.учреж-Дели 2017</t>
  </si>
  <si>
    <t xml:space="preserve">Гороховое пюре </t>
  </si>
  <si>
    <t>Котлеты из мяса кур в сметанно-томатном соусе</t>
  </si>
  <si>
    <t>180</t>
  </si>
  <si>
    <t>№ 243 Сбор.рец. На прод-ию для обуч. Во всех образ.учреж-Дели 2017</t>
  </si>
  <si>
    <t>Котлеты из мяса кур в томатном соусе с овощами</t>
  </si>
  <si>
    <t>№ 295 Сбор.рец. На прод-ию для обуч. Во всех образ.учреж-Дели -2017; № 367 сбор.рец. 2016</t>
  </si>
  <si>
    <t>Пряник</t>
  </si>
  <si>
    <t>Вафли</t>
  </si>
  <si>
    <t>Хим.состав и калорийность российских продуктов питания,табл 10, стр 202 , 2012 Дели +</t>
  </si>
  <si>
    <t>№ 175 Сбор.рец. На прод-ию для обуч. Во всех образ.учреж-Дели 2017</t>
  </si>
  <si>
    <t>Каша "Дружба" молочная вязкая</t>
  </si>
  <si>
    <t>Напиток из свежих фруктов (75С)</t>
  </si>
  <si>
    <t xml:space="preserve">Для организации бесплатного горячего питания (горячих завтраков) для обучающихся начальных классов </t>
  </si>
  <si>
    <t xml:space="preserve">ПРИМЕРНОЕ ДВУХНЕДЕЛЬНОЕ МЕНЮ ДЛЯ ОБУЧАЮЩИХСЯ В ОБЩЕОБРАЗОВАТЕЛЬНЫХ ОРГАНИЗАЦИЯХ С 1 по 4 КЛАССЫ </t>
  </si>
  <si>
    <t>№ 271 Сбор.рец. На прод-ию для обуч. Во всех образ.учреж-Дели 2017</t>
  </si>
  <si>
    <t>Котлета домашняя из говядины</t>
  </si>
  <si>
    <t>Макаронные изделия (рожки) отварные с маслом сливочным</t>
  </si>
  <si>
    <t>150/5</t>
  </si>
  <si>
    <t>Компот из сухофруктов (75С)</t>
  </si>
  <si>
    <t>Хим.состав и калорийность российских продуктов питания табл 9 стр 186 , 2012 Дели +</t>
  </si>
  <si>
    <t>Плоды и ягоды свежие (апельсин)</t>
  </si>
  <si>
    <t>№ 171 Сбор.рец. На прод-ию для обуч. Во всех образ.учреж-Дели 2017</t>
  </si>
  <si>
    <t>Каша гречневая рассыпчатая с маслом сливочным</t>
  </si>
  <si>
    <t>150/3</t>
  </si>
  <si>
    <t>№ 456 Сбор.рец. На прод-ию для обуч. Во всех дошкольных учреждений 2016</t>
  </si>
  <si>
    <t>Булочка "Веснушка"</t>
  </si>
  <si>
    <t>№ 54  Сбор.рец. На прод-ию для обуч. Во всех образ.учреж-Дели 2017, 366/2016</t>
  </si>
  <si>
    <t>Салат из свеклы с яблоками</t>
  </si>
  <si>
    <t>№ 304  Сбор.рец. На прод-ию для обуч. Во всех образ.учреж-Дели 2017</t>
  </si>
  <si>
    <t>Рис отварной рассыпчатый с маслом сливочным</t>
  </si>
  <si>
    <t>Чай с мармеладом</t>
  </si>
  <si>
    <t>185/13,5</t>
  </si>
  <si>
    <t>Рыба, тушенная в томате с овощами</t>
  </si>
  <si>
    <t>Пюре картофельное с маслом сливочным</t>
  </si>
  <si>
    <t>№ 139 Сбор.рец. На прод-ию для обуч. Во всех образ.учреж-Дели -2017</t>
  </si>
  <si>
    <t>Капуста тушеная (доп. гарнир)</t>
  </si>
  <si>
    <t>Компот из свежих яблок (75 С)</t>
  </si>
  <si>
    <t>Хим.состав и калорийность российских продуктов питания табл 9 стр 184 , 2012 Дели +</t>
  </si>
  <si>
    <t>Плоды и ягоды свежие (яблоки)</t>
  </si>
  <si>
    <t>Котлеты говяжьи</t>
  </si>
  <si>
    <t>90</t>
  </si>
  <si>
    <t>Гороховое пюре с маслом сливочным</t>
  </si>
  <si>
    <t>№ 294 Сбор.рец. На прод-ию для обуч. Во всех образ.учреж-Дели -2017</t>
  </si>
  <si>
    <t>Котлеты из мяса кур</t>
  </si>
  <si>
    <t>стр. 150 сборник нац блюд и кулинарных изделий г.Казань 1997 год</t>
  </si>
  <si>
    <t>Слойка сладкая</t>
  </si>
  <si>
    <t>№ 379 Сбор.рец. На прод-ию для обуч. Во всех образ.учреж-Дели 2017</t>
  </si>
  <si>
    <t>Кофейный напиток</t>
  </si>
  <si>
    <t>Итого за 6 дней 1 недели:</t>
  </si>
  <si>
    <t>№3 Сбор.рец. На прод-ию для обуч. Во всех образ.учреж-Дели 2017</t>
  </si>
  <si>
    <t>Бутерброд с маслом сливочным и сыром</t>
  </si>
  <si>
    <t>Овощи тушеные с мясом</t>
  </si>
  <si>
    <t>50/150</t>
  </si>
  <si>
    <t>Чай "Витаминный" с ягодами</t>
  </si>
  <si>
    <t>№ 436,441,501 Сбор.рец. На прод-ию для дошкольн. Учрежд.Дели 2016</t>
  </si>
  <si>
    <t>Ватрушка с творогом</t>
  </si>
  <si>
    <t>№ 52 Сбор.рец. На прод-ию для обуч. Во всех образ.учреж-Дели -2017</t>
  </si>
  <si>
    <t>Салат из свеклы отварной</t>
  </si>
  <si>
    <t>№ 12 Сбор.рец. На прод-ию для питания детей в дошк образ.организациях-Дели + -2016</t>
  </si>
  <si>
    <t>Салат из кукурузы к/с</t>
  </si>
  <si>
    <t>80/20</t>
  </si>
  <si>
    <t xml:space="preserve">Пюре картофельное </t>
  </si>
  <si>
    <t>№ 426 Сбор.рец. На прод-ию для обуч. Во всех образ.учреж-Дели 2017</t>
  </si>
  <si>
    <t>Булочка обсыпная</t>
  </si>
  <si>
    <t>Итого за 6 дней 2 недели:</t>
  </si>
  <si>
    <t>общеобразовательных организаций Азнакаевского муниципального района Республики Татарстан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</si>
</sst>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33" borderId="0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6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2" fontId="63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 horizontal="center"/>
    </xf>
    <xf numFmtId="2" fontId="63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wrapText="1"/>
    </xf>
    <xf numFmtId="0" fontId="63" fillId="0" borderId="10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6" fillId="33" borderId="0" xfId="0" applyNumberFormat="1" applyFont="1" applyFill="1" applyAlignment="1">
      <alignment horizontal="center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2" fillId="33" borderId="14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173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2" fontId="65" fillId="33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 horizontal="left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65" fillId="33" borderId="0" xfId="0" applyNumberFormat="1" applyFont="1" applyFill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2"/>
  <sheetViews>
    <sheetView tabSelected="1" zoomScalePageLayoutView="0" workbookViewId="0" topLeftCell="A103">
      <selection activeCell="B23" sqref="B23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57" hidden="1" customWidth="1"/>
    <col min="18" max="18" width="9.140625" style="56" customWidth="1"/>
  </cols>
  <sheetData>
    <row r="2" spans="1:15" ht="15">
      <c r="A2" s="14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>
      <c r="A3" s="141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8">
      <c r="A5" s="141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8">
      <c r="A6" s="141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8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8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18">
      <c r="A9" s="141"/>
      <c r="M9" s="125"/>
      <c r="N9" s="125"/>
      <c r="O9" s="125"/>
    </row>
    <row r="10" spans="1:15" ht="18">
      <c r="A10" s="141"/>
      <c r="M10" s="125"/>
      <c r="N10" s="125"/>
      <c r="O10" s="125"/>
    </row>
    <row r="11" spans="1:15" ht="18">
      <c r="A11" s="141"/>
      <c r="M11" s="125"/>
      <c r="N11" s="125"/>
      <c r="O11" s="125"/>
    </row>
    <row r="12" spans="1:15" ht="18">
      <c r="A12" s="141"/>
      <c r="B12" s="82" t="s">
        <v>66</v>
      </c>
      <c r="C12" s="43"/>
      <c r="D12" s="44"/>
      <c r="E12" s="44"/>
      <c r="H12" s="39"/>
      <c r="I12" s="45" t="s">
        <v>39</v>
      </c>
      <c r="J12" s="45"/>
      <c r="K12" s="45"/>
      <c r="M12" s="125"/>
      <c r="N12" s="125"/>
      <c r="O12" s="125"/>
    </row>
    <row r="13" spans="1:15" ht="18">
      <c r="A13" s="141"/>
      <c r="B13" s="83" t="s">
        <v>67</v>
      </c>
      <c r="C13" s="43"/>
      <c r="D13" s="44"/>
      <c r="E13" s="44"/>
      <c r="H13" s="39"/>
      <c r="I13" s="45" t="s">
        <v>81</v>
      </c>
      <c r="J13" s="45"/>
      <c r="K13" s="45"/>
      <c r="M13" s="125"/>
      <c r="N13" s="125"/>
      <c r="O13" s="125"/>
    </row>
    <row r="14" spans="1:15" ht="18">
      <c r="A14" s="141"/>
      <c r="B14" s="54"/>
      <c r="C14" s="46"/>
      <c r="D14" s="44"/>
      <c r="E14" s="44"/>
      <c r="H14" s="39"/>
      <c r="L14" s="44"/>
      <c r="M14" s="125"/>
      <c r="N14" s="125"/>
      <c r="O14" s="125"/>
    </row>
    <row r="15" spans="1:15" ht="18">
      <c r="A15" s="141"/>
      <c r="B15" s="53" t="s">
        <v>68</v>
      </c>
      <c r="C15" s="43"/>
      <c r="D15" s="44"/>
      <c r="E15" s="44"/>
      <c r="H15" s="39"/>
      <c r="I15" s="47" t="s">
        <v>82</v>
      </c>
      <c r="J15" s="47"/>
      <c r="K15" s="47"/>
      <c r="L15" s="48"/>
      <c r="M15" s="125"/>
      <c r="N15" s="125"/>
      <c r="O15" s="125"/>
    </row>
    <row r="16" spans="1:15" ht="18">
      <c r="A16" s="141"/>
      <c r="B16" s="43"/>
      <c r="C16" s="43"/>
      <c r="D16" s="44"/>
      <c r="E16" s="44"/>
      <c r="F16" s="44"/>
      <c r="G16" s="44"/>
      <c r="H16" s="44"/>
      <c r="I16" s="44"/>
      <c r="J16" s="49"/>
      <c r="K16" s="50"/>
      <c r="L16" s="48"/>
      <c r="M16" s="125"/>
      <c r="N16" s="125"/>
      <c r="O16" s="125"/>
    </row>
    <row r="17" spans="1:15" ht="18">
      <c r="A17" s="141"/>
      <c r="B17" s="51"/>
      <c r="C17" s="42"/>
      <c r="D17" s="44"/>
      <c r="E17" s="44"/>
      <c r="F17" s="44"/>
      <c r="G17" s="44"/>
      <c r="H17" s="39"/>
      <c r="M17" s="125"/>
      <c r="N17" s="125"/>
      <c r="O17" s="125"/>
    </row>
    <row r="18" spans="1:15" ht="18">
      <c r="A18" s="141"/>
      <c r="B18" s="42"/>
      <c r="C18" s="44"/>
      <c r="D18" s="44"/>
      <c r="E18" s="44"/>
      <c r="F18" s="44"/>
      <c r="G18" s="44"/>
      <c r="H18" s="44"/>
      <c r="I18" s="44"/>
      <c r="J18" s="49"/>
      <c r="K18" s="49"/>
      <c r="L18" s="52"/>
      <c r="M18" s="125"/>
      <c r="N18" s="125"/>
      <c r="O18" s="125"/>
    </row>
    <row r="19" spans="1:15" ht="18">
      <c r="A19" s="141"/>
      <c r="B19" s="42"/>
      <c r="C19" s="44"/>
      <c r="D19" s="44"/>
      <c r="E19" s="44"/>
      <c r="F19" s="44"/>
      <c r="G19" s="44"/>
      <c r="H19" s="44"/>
      <c r="I19" s="44"/>
      <c r="J19" s="49"/>
      <c r="K19" s="49"/>
      <c r="L19" s="52"/>
      <c r="M19" s="125"/>
      <c r="N19" s="125"/>
      <c r="O19" s="125"/>
    </row>
    <row r="20" spans="1:15" ht="34.5">
      <c r="A20" s="141"/>
      <c r="B20" s="142" t="s">
        <v>38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28"/>
      <c r="M20" s="125"/>
      <c r="N20" s="125"/>
      <c r="O20" s="125"/>
    </row>
    <row r="21" spans="1:15" ht="20.25">
      <c r="A21" s="141"/>
      <c r="B21" s="144" t="s">
        <v>108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M21" s="125"/>
      <c r="N21" s="125"/>
      <c r="O21" s="125"/>
    </row>
    <row r="22" spans="1:15" ht="20.25">
      <c r="A22" s="141"/>
      <c r="B22" s="144" t="s">
        <v>161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25"/>
      <c r="N22" s="125"/>
      <c r="O22" s="125"/>
    </row>
    <row r="23" spans="1:15" ht="18">
      <c r="A23" s="141"/>
      <c r="M23" s="125"/>
      <c r="N23" s="125"/>
      <c r="O23" s="125"/>
    </row>
    <row r="24" spans="1:15" ht="18">
      <c r="A24" s="141"/>
      <c r="M24" s="125"/>
      <c r="N24" s="125"/>
      <c r="O24" s="125"/>
    </row>
    <row r="25" spans="1:15" ht="18">
      <c r="A25" s="141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18">
      <c r="A26" s="14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5" ht="18">
      <c r="A27" s="141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8">
      <c r="A28" s="141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8">
      <c r="A29" s="141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8">
      <c r="A30" s="141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ht="18">
      <c r="A31" s="141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 ht="18">
      <c r="A32" s="141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18">
      <c r="A33" s="141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8">
      <c r="A34" s="141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ht="18">
      <c r="A35" s="141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18">
      <c r="A36" s="141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18">
      <c r="A37" s="141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ht="18">
      <c r="A38" s="141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ht="18">
      <c r="A39" s="141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ht="18">
      <c r="A40" s="141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ht="18">
      <c r="A41" s="14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1:15" ht="18">
      <c r="A42" s="141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18">
      <c r="A43" s="141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5" ht="18">
      <c r="A44" s="141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ht="18">
      <c r="A45" s="141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5" ht="18">
      <c r="A46" s="141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1:15" ht="18">
      <c r="A47" s="141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>
      <c r="A48" s="141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>
      <c r="A49" s="141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ht="18">
      <c r="A50" s="141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18">
      <c r="A51" s="141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18">
      <c r="A52" s="141"/>
      <c r="B52" s="140" t="s">
        <v>109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5" ht="18">
      <c r="A53" s="141"/>
      <c r="B53" s="125"/>
      <c r="C53" s="125"/>
      <c r="D53" s="125"/>
      <c r="E53" s="125"/>
      <c r="F53" s="125"/>
      <c r="G53" s="125"/>
      <c r="H53" s="125"/>
      <c r="I53" s="125"/>
      <c r="J53" s="125"/>
      <c r="K53" s="146"/>
      <c r="L53" s="146"/>
      <c r="M53" s="146"/>
      <c r="N53" s="146"/>
      <c r="O53" s="146"/>
    </row>
    <row r="54" spans="1:15" ht="25.5">
      <c r="A54" s="5" t="s">
        <v>22</v>
      </c>
      <c r="B54" s="13" t="s">
        <v>0</v>
      </c>
      <c r="C54" s="13" t="s">
        <v>24</v>
      </c>
      <c r="D54" s="14" t="s">
        <v>1</v>
      </c>
      <c r="E54" s="14" t="s">
        <v>2</v>
      </c>
      <c r="F54" s="14" t="s">
        <v>3</v>
      </c>
      <c r="G54" s="14" t="s">
        <v>4</v>
      </c>
      <c r="H54" s="14" t="s">
        <v>5</v>
      </c>
      <c r="I54" s="14" t="s">
        <v>6</v>
      </c>
      <c r="J54" s="14" t="s">
        <v>7</v>
      </c>
      <c r="K54" s="14" t="s">
        <v>8</v>
      </c>
      <c r="L54" s="14" t="s">
        <v>9</v>
      </c>
      <c r="M54" s="14" t="s">
        <v>10</v>
      </c>
      <c r="N54" s="14" t="s">
        <v>11</v>
      </c>
      <c r="O54" s="14" t="s">
        <v>12</v>
      </c>
    </row>
    <row r="55" spans="1:15" ht="15.75">
      <c r="A55" s="18"/>
      <c r="B55" s="135" t="s">
        <v>23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ht="15.75">
      <c r="A56" s="74"/>
      <c r="B56" s="135" t="s">
        <v>14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ht="36.75">
      <c r="A57" s="3" t="s">
        <v>110</v>
      </c>
      <c r="B57" s="6" t="s">
        <v>111</v>
      </c>
      <c r="C57" s="1">
        <v>90</v>
      </c>
      <c r="D57" s="30">
        <v>8.15</v>
      </c>
      <c r="E57" s="30">
        <v>10.5</v>
      </c>
      <c r="F57" s="30">
        <v>8.1</v>
      </c>
      <c r="G57" s="30">
        <v>199.56521739130434</v>
      </c>
      <c r="H57" s="30">
        <v>0.13695652173913045</v>
      </c>
      <c r="I57" s="30">
        <v>0.1956521739130435</v>
      </c>
      <c r="J57" s="30">
        <v>2.7391304347826058</v>
      </c>
      <c r="K57" s="30">
        <v>2.269565217391304</v>
      </c>
      <c r="L57" s="30">
        <v>13.480434782608697</v>
      </c>
      <c r="M57" s="30">
        <v>104.59565217391304</v>
      </c>
      <c r="N57" s="30">
        <v>16.082608695652176</v>
      </c>
      <c r="O57" s="30">
        <v>1.702173913043478</v>
      </c>
    </row>
    <row r="58" spans="1:15" ht="36.75">
      <c r="A58" s="3" t="s">
        <v>34</v>
      </c>
      <c r="B58" s="6" t="s">
        <v>112</v>
      </c>
      <c r="C58" s="1" t="s">
        <v>113</v>
      </c>
      <c r="D58" s="30">
        <v>5.12</v>
      </c>
      <c r="E58" s="30">
        <v>4.53</v>
      </c>
      <c r="F58" s="30">
        <v>31.990000000000002</v>
      </c>
      <c r="G58" s="30">
        <v>189.29999999999998</v>
      </c>
      <c r="H58" s="30">
        <v>0.056999999999999995</v>
      </c>
      <c r="I58" s="30">
        <v>0</v>
      </c>
      <c r="J58" s="30">
        <v>20</v>
      </c>
      <c r="K58" s="30">
        <v>0.8225000000000001</v>
      </c>
      <c r="L58" s="30">
        <v>12.391499999999999</v>
      </c>
      <c r="M58" s="30">
        <v>38.66775</v>
      </c>
      <c r="N58" s="30">
        <v>8.619</v>
      </c>
      <c r="O58" s="30">
        <v>0.862</v>
      </c>
    </row>
    <row r="59" spans="1:15" ht="36.75">
      <c r="A59" s="3" t="s">
        <v>69</v>
      </c>
      <c r="B59" s="147" t="s">
        <v>114</v>
      </c>
      <c r="C59" s="148">
        <v>200</v>
      </c>
      <c r="D59" s="149">
        <v>0.662</v>
      </c>
      <c r="E59" s="149">
        <v>0.09000000000000001</v>
      </c>
      <c r="F59" s="149">
        <v>22.03</v>
      </c>
      <c r="G59" s="149">
        <v>92.9</v>
      </c>
      <c r="H59" s="149">
        <v>0.016</v>
      </c>
      <c r="I59" s="149">
        <v>0.726</v>
      </c>
      <c r="J59" s="149">
        <v>0</v>
      </c>
      <c r="K59" s="149">
        <v>0.508</v>
      </c>
      <c r="L59" s="149">
        <v>32.480000000000004</v>
      </c>
      <c r="M59" s="149">
        <v>23.44</v>
      </c>
      <c r="N59" s="149">
        <v>17.46</v>
      </c>
      <c r="O59" s="149">
        <v>0.6980000000000001</v>
      </c>
    </row>
    <row r="60" spans="1:15" ht="15">
      <c r="A60" s="3" t="s">
        <v>49</v>
      </c>
      <c r="B60" s="147" t="s">
        <v>74</v>
      </c>
      <c r="C60" s="148">
        <v>40</v>
      </c>
      <c r="D60" s="149">
        <v>3.06</v>
      </c>
      <c r="E60" s="149">
        <v>3.76</v>
      </c>
      <c r="F60" s="149">
        <v>17.24</v>
      </c>
      <c r="G60" s="149">
        <v>91.8</v>
      </c>
      <c r="H60" s="149">
        <v>0.052000000000000005</v>
      </c>
      <c r="I60" s="149">
        <v>0</v>
      </c>
      <c r="J60" s="149">
        <v>0</v>
      </c>
      <c r="K60" s="149">
        <v>1.4800000000000002</v>
      </c>
      <c r="L60" s="149">
        <v>10.4</v>
      </c>
      <c r="M60" s="149">
        <v>33.6</v>
      </c>
      <c r="N60" s="149">
        <v>12</v>
      </c>
      <c r="O60" s="149">
        <v>0.5599999999999999</v>
      </c>
    </row>
    <row r="61" spans="1:15" ht="36">
      <c r="A61" s="40" t="s">
        <v>30</v>
      </c>
      <c r="B61" s="147" t="s">
        <v>28</v>
      </c>
      <c r="C61" s="150">
        <v>20</v>
      </c>
      <c r="D61" s="30">
        <v>1.32</v>
      </c>
      <c r="E61" s="30">
        <v>0.24</v>
      </c>
      <c r="F61" s="30">
        <v>7.920000000000001</v>
      </c>
      <c r="G61" s="30">
        <v>39.6</v>
      </c>
      <c r="H61" s="30">
        <v>0.034</v>
      </c>
      <c r="I61" s="30">
        <v>0</v>
      </c>
      <c r="J61" s="30">
        <v>0</v>
      </c>
      <c r="K61" s="30">
        <v>0.27999999999999997</v>
      </c>
      <c r="L61" s="30">
        <v>5.800000000000001</v>
      </c>
      <c r="M61" s="30">
        <v>30</v>
      </c>
      <c r="N61" s="30">
        <v>9.4</v>
      </c>
      <c r="O61" s="30">
        <v>0.7800000000000001</v>
      </c>
    </row>
    <row r="62" spans="1:17" ht="15.75">
      <c r="A62" s="17"/>
      <c r="B62" s="15" t="s">
        <v>15</v>
      </c>
      <c r="C62" s="16">
        <v>505</v>
      </c>
      <c r="D62" s="20">
        <f>SUM(D57:D61)</f>
        <v>18.312</v>
      </c>
      <c r="E62" s="20">
        <f aca="true" t="shared" si="0" ref="E62:O62">SUM(E57:E61)</f>
        <v>19.12</v>
      </c>
      <c r="F62" s="20">
        <f>SUM(F57:F61)</f>
        <v>87.28</v>
      </c>
      <c r="G62" s="20">
        <f t="shared" si="0"/>
        <v>613.1652173913043</v>
      </c>
      <c r="H62" s="20">
        <f t="shared" si="0"/>
        <v>0.29595652173913045</v>
      </c>
      <c r="I62" s="20">
        <f t="shared" si="0"/>
        <v>0.9216521739130434</v>
      </c>
      <c r="J62" s="20">
        <f t="shared" si="0"/>
        <v>22.739130434782606</v>
      </c>
      <c r="K62" s="20">
        <f t="shared" si="0"/>
        <v>5.360065217391305</v>
      </c>
      <c r="L62" s="20">
        <f t="shared" si="0"/>
        <v>74.5519347826087</v>
      </c>
      <c r="M62" s="20">
        <f t="shared" si="0"/>
        <v>230.30340217391304</v>
      </c>
      <c r="N62" s="20">
        <f t="shared" si="0"/>
        <v>63.561608695652176</v>
      </c>
      <c r="O62" s="20">
        <f t="shared" si="0"/>
        <v>4.602173913043478</v>
      </c>
      <c r="P62">
        <v>0</v>
      </c>
      <c r="Q62" s="57">
        <v>0</v>
      </c>
    </row>
    <row r="63" spans="1:15" ht="18">
      <c r="A63" s="127"/>
      <c r="B63" s="125"/>
      <c r="C63" s="125"/>
      <c r="D63" s="125"/>
      <c r="E63" s="125"/>
      <c r="F63" s="125"/>
      <c r="G63" s="125"/>
      <c r="H63" s="125"/>
      <c r="I63" s="125"/>
      <c r="J63" s="125"/>
      <c r="K63" s="151"/>
      <c r="L63" s="151"/>
      <c r="M63" s="151"/>
      <c r="N63" s="151"/>
      <c r="O63" s="151"/>
    </row>
    <row r="64" spans="1:15" ht="15.75">
      <c r="A64" s="74"/>
      <c r="B64" s="135" t="s">
        <v>16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36.75">
      <c r="A65" s="3" t="s">
        <v>115</v>
      </c>
      <c r="B65" s="152" t="s">
        <v>116</v>
      </c>
      <c r="C65" s="73">
        <v>100</v>
      </c>
      <c r="D65" s="153">
        <v>0.85</v>
      </c>
      <c r="E65" s="91">
        <v>0.2</v>
      </c>
      <c r="F65" s="153">
        <v>8.85</v>
      </c>
      <c r="G65" s="153">
        <v>43</v>
      </c>
      <c r="H65" s="92">
        <v>0.04</v>
      </c>
      <c r="I65" s="154">
        <v>60</v>
      </c>
      <c r="J65" s="155"/>
      <c r="K65" s="154">
        <v>0.2</v>
      </c>
      <c r="L65" s="92">
        <v>34</v>
      </c>
      <c r="M65" s="92">
        <v>23</v>
      </c>
      <c r="N65" s="92">
        <v>13</v>
      </c>
      <c r="O65" s="92">
        <v>0.3</v>
      </c>
    </row>
    <row r="66" spans="1:15" ht="36">
      <c r="A66" s="40" t="s">
        <v>76</v>
      </c>
      <c r="B66" s="6" t="s">
        <v>75</v>
      </c>
      <c r="C66" s="2" t="s">
        <v>21</v>
      </c>
      <c r="D66" s="30">
        <v>10.445</v>
      </c>
      <c r="E66" s="30">
        <v>10.71</v>
      </c>
      <c r="F66" s="30">
        <v>9.825</v>
      </c>
      <c r="G66" s="30">
        <v>144.26</v>
      </c>
      <c r="H66" s="30">
        <v>0.03</v>
      </c>
      <c r="I66" s="30">
        <v>0.92</v>
      </c>
      <c r="J66" s="156"/>
      <c r="K66" s="30">
        <v>2.61</v>
      </c>
      <c r="L66" s="30">
        <v>21.81</v>
      </c>
      <c r="M66" s="30">
        <v>154.15</v>
      </c>
      <c r="N66" s="30">
        <v>22.03</v>
      </c>
      <c r="O66" s="30">
        <v>3.06</v>
      </c>
    </row>
    <row r="67" spans="1:15" ht="36.75">
      <c r="A67" s="3" t="s">
        <v>117</v>
      </c>
      <c r="B67" s="6" t="s">
        <v>118</v>
      </c>
      <c r="C67" s="1" t="s">
        <v>119</v>
      </c>
      <c r="D67" s="30">
        <v>4.585</v>
      </c>
      <c r="E67" s="30">
        <v>5.47</v>
      </c>
      <c r="F67" s="30">
        <v>26.76</v>
      </c>
      <c r="G67" s="30">
        <v>183.8</v>
      </c>
      <c r="H67" s="30">
        <v>0.21</v>
      </c>
      <c r="I67" s="30">
        <v>0</v>
      </c>
      <c r="J67" s="30">
        <v>20</v>
      </c>
      <c r="K67" s="30">
        <v>0.45</v>
      </c>
      <c r="L67" s="30">
        <v>25.19</v>
      </c>
      <c r="M67" s="30">
        <v>208.85</v>
      </c>
      <c r="N67" s="30">
        <v>140.52</v>
      </c>
      <c r="O67" s="30">
        <v>4.720000000000001</v>
      </c>
    </row>
    <row r="68" spans="1:15" ht="34.5">
      <c r="A68" s="157" t="s">
        <v>120</v>
      </c>
      <c r="B68" s="158" t="s">
        <v>121</v>
      </c>
      <c r="C68" s="159">
        <v>50</v>
      </c>
      <c r="D68" s="160">
        <v>2.885</v>
      </c>
      <c r="E68" s="159">
        <v>3.06</v>
      </c>
      <c r="F68" s="159">
        <v>14.28</v>
      </c>
      <c r="G68" s="159">
        <v>109</v>
      </c>
      <c r="H68" s="159">
        <v>0.07</v>
      </c>
      <c r="I68" s="159">
        <v>0</v>
      </c>
      <c r="J68" s="159">
        <v>3</v>
      </c>
      <c r="K68" s="159">
        <v>1.41</v>
      </c>
      <c r="L68" s="159">
        <v>11.3</v>
      </c>
      <c r="M68" s="159">
        <v>39.2</v>
      </c>
      <c r="N68" s="159">
        <v>15.2</v>
      </c>
      <c r="O68" s="159">
        <v>0.73</v>
      </c>
    </row>
    <row r="69" spans="1:15" ht="36.75">
      <c r="A69" s="3" t="s">
        <v>35</v>
      </c>
      <c r="B69" s="147" t="s">
        <v>29</v>
      </c>
      <c r="C69" s="150" t="s">
        <v>48</v>
      </c>
      <c r="D69" s="30">
        <v>0.125</v>
      </c>
      <c r="E69" s="30">
        <v>0.02</v>
      </c>
      <c r="F69" s="30">
        <v>10.2</v>
      </c>
      <c r="G69" s="30">
        <v>42</v>
      </c>
      <c r="H69" s="30"/>
      <c r="I69" s="30">
        <v>2.83</v>
      </c>
      <c r="J69" s="30"/>
      <c r="K69" s="30">
        <v>0.01</v>
      </c>
      <c r="L69" s="30">
        <v>14.05</v>
      </c>
      <c r="M69" s="30">
        <v>4.4</v>
      </c>
      <c r="N69" s="30">
        <v>2.4</v>
      </c>
      <c r="O69" s="30">
        <v>0.34</v>
      </c>
    </row>
    <row r="70" spans="1:17" ht="36.75">
      <c r="A70" s="3" t="s">
        <v>30</v>
      </c>
      <c r="B70" s="147" t="s">
        <v>28</v>
      </c>
      <c r="C70" s="150">
        <v>20</v>
      </c>
      <c r="D70" s="30">
        <v>1.32</v>
      </c>
      <c r="E70" s="30">
        <v>0.5399999999999999</v>
      </c>
      <c r="F70" s="30">
        <v>17.82</v>
      </c>
      <c r="G70" s="30">
        <v>89.09999999999998</v>
      </c>
      <c r="H70" s="30">
        <v>0.0765</v>
      </c>
      <c r="I70" s="30">
        <v>0</v>
      </c>
      <c r="J70" s="30">
        <v>0</v>
      </c>
      <c r="K70" s="30">
        <v>0.6299999999999999</v>
      </c>
      <c r="L70" s="30">
        <v>13.050000000000002</v>
      </c>
      <c r="M70" s="30">
        <v>67.5</v>
      </c>
      <c r="N70" s="30">
        <v>21.15</v>
      </c>
      <c r="O70" s="30">
        <v>1.7550000000000001</v>
      </c>
      <c r="P70">
        <v>0</v>
      </c>
      <c r="Q70" s="57">
        <v>0</v>
      </c>
    </row>
    <row r="71" spans="1:17" ht="15.75">
      <c r="A71" s="17"/>
      <c r="B71" s="15" t="s">
        <v>15</v>
      </c>
      <c r="C71" s="16">
        <v>623</v>
      </c>
      <c r="D71" s="20">
        <f>D65+D66+D67+D68+D69+D70</f>
        <v>20.21</v>
      </c>
      <c r="E71" s="20">
        <f aca="true" t="shared" si="1" ref="E71:O71">E65+E66+E67+E68+E69+E70</f>
        <v>19.999999999999996</v>
      </c>
      <c r="F71" s="20">
        <f t="shared" si="1"/>
        <v>87.73500000000001</v>
      </c>
      <c r="G71" s="20">
        <f t="shared" si="1"/>
        <v>611.16</v>
      </c>
      <c r="H71" s="20">
        <f t="shared" si="1"/>
        <v>0.42650000000000005</v>
      </c>
      <c r="I71" s="20">
        <f t="shared" si="1"/>
        <v>63.75</v>
      </c>
      <c r="J71" s="20">
        <f t="shared" si="1"/>
        <v>23</v>
      </c>
      <c r="K71" s="20">
        <f t="shared" si="1"/>
        <v>5.31</v>
      </c>
      <c r="L71" s="20">
        <f t="shared" si="1"/>
        <v>119.39999999999999</v>
      </c>
      <c r="M71" s="20">
        <f t="shared" si="1"/>
        <v>497.09999999999997</v>
      </c>
      <c r="N71" s="20">
        <f t="shared" si="1"/>
        <v>214.3</v>
      </c>
      <c r="O71" s="20">
        <f t="shared" si="1"/>
        <v>10.905000000000001</v>
      </c>
      <c r="P71" s="88">
        <v>0.25</v>
      </c>
      <c r="Q71" s="58">
        <v>0.25</v>
      </c>
    </row>
    <row r="72" spans="1:15" ht="15.75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1:15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83" spans="1:17" ht="15.75" customHeight="1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3"/>
      <c r="Q83" s="58"/>
    </row>
    <row r="84" spans="1:15" ht="15.75">
      <c r="A84" s="74"/>
      <c r="B84" s="135" t="s">
        <v>17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36">
      <c r="A85" s="164" t="s">
        <v>122</v>
      </c>
      <c r="B85" s="152" t="s">
        <v>123</v>
      </c>
      <c r="C85" s="165">
        <v>60</v>
      </c>
      <c r="D85" s="166">
        <v>0.6546</v>
      </c>
      <c r="E85" s="166">
        <v>4.18</v>
      </c>
      <c r="F85" s="166">
        <v>6.723</v>
      </c>
      <c r="G85" s="166">
        <v>62.339999999999996</v>
      </c>
      <c r="H85" s="166">
        <v>0.012</v>
      </c>
      <c r="I85" s="166">
        <v>3.8640000000000003</v>
      </c>
      <c r="J85" s="166">
        <v>0</v>
      </c>
      <c r="K85" s="166">
        <v>6.359999999999999</v>
      </c>
      <c r="L85" s="166">
        <v>17.5608</v>
      </c>
      <c r="M85" s="166">
        <v>19.084799999999998</v>
      </c>
      <c r="N85" s="166">
        <v>10.0992</v>
      </c>
      <c r="O85" s="166">
        <v>0.888</v>
      </c>
    </row>
    <row r="86" spans="1:15" ht="36">
      <c r="A86" s="164" t="s">
        <v>62</v>
      </c>
      <c r="B86" s="147" t="s">
        <v>60</v>
      </c>
      <c r="C86" s="148" t="s">
        <v>61</v>
      </c>
      <c r="D86" s="149">
        <v>12.0024</v>
      </c>
      <c r="E86" s="149">
        <v>10.0406</v>
      </c>
      <c r="F86" s="149">
        <v>8.6036</v>
      </c>
      <c r="G86" s="149">
        <v>195.1</v>
      </c>
      <c r="H86" s="149">
        <v>0.10400000000000001</v>
      </c>
      <c r="I86" s="149">
        <v>3.035</v>
      </c>
      <c r="J86" s="149">
        <v>64.92</v>
      </c>
      <c r="K86" s="149">
        <v>1.702</v>
      </c>
      <c r="L86" s="149">
        <v>47.546</v>
      </c>
      <c r="M86" s="149">
        <v>162.008</v>
      </c>
      <c r="N86" s="149">
        <v>24.734</v>
      </c>
      <c r="O86" s="149">
        <v>1.6456</v>
      </c>
    </row>
    <row r="87" spans="1:15" ht="36.75">
      <c r="A87" s="3" t="s">
        <v>124</v>
      </c>
      <c r="B87" s="147" t="s">
        <v>125</v>
      </c>
      <c r="C87" s="148" t="s">
        <v>113</v>
      </c>
      <c r="D87" s="149">
        <v>3.74</v>
      </c>
      <c r="E87" s="149">
        <v>4.15</v>
      </c>
      <c r="F87" s="149">
        <v>39.23</v>
      </c>
      <c r="G87" s="149">
        <v>209</v>
      </c>
      <c r="H87" s="149">
        <v>0.0255</v>
      </c>
      <c r="I87" s="149">
        <v>0</v>
      </c>
      <c r="J87" s="149">
        <v>20</v>
      </c>
      <c r="K87" s="149">
        <v>0.33</v>
      </c>
      <c r="L87" s="149">
        <v>2.57</v>
      </c>
      <c r="M87" s="149">
        <v>62.45</v>
      </c>
      <c r="N87" s="149">
        <v>16.335</v>
      </c>
      <c r="O87" s="149">
        <v>0.54</v>
      </c>
    </row>
    <row r="88" spans="1:15" ht="36.75">
      <c r="A88" s="3" t="s">
        <v>32</v>
      </c>
      <c r="B88" s="147" t="s">
        <v>126</v>
      </c>
      <c r="C88" s="1" t="s">
        <v>127</v>
      </c>
      <c r="D88" s="30">
        <v>0.09</v>
      </c>
      <c r="E88" s="30">
        <v>0.02</v>
      </c>
      <c r="F88" s="30">
        <v>10.72</v>
      </c>
      <c r="G88" s="30">
        <v>43.34</v>
      </c>
      <c r="H88" s="30"/>
      <c r="I88" s="30">
        <v>0.03</v>
      </c>
      <c r="J88" s="30"/>
      <c r="K88" s="30"/>
      <c r="L88" s="30">
        <v>11.25</v>
      </c>
      <c r="M88" s="30">
        <v>2.95</v>
      </c>
      <c r="N88" s="30">
        <v>1.7</v>
      </c>
      <c r="O88" s="30">
        <v>0.29</v>
      </c>
    </row>
    <row r="89" spans="1:17" ht="36">
      <c r="A89" s="40" t="s">
        <v>31</v>
      </c>
      <c r="B89" s="147" t="s">
        <v>27</v>
      </c>
      <c r="C89" s="150">
        <v>20</v>
      </c>
      <c r="D89" s="9">
        <v>1.5199999999999998</v>
      </c>
      <c r="E89" s="9">
        <v>0.15999999999999998</v>
      </c>
      <c r="F89" s="9">
        <v>9.839999999999998</v>
      </c>
      <c r="G89" s="11">
        <v>47</v>
      </c>
      <c r="H89" s="9">
        <v>0.022000000000000002</v>
      </c>
      <c r="I89" s="10">
        <v>0</v>
      </c>
      <c r="J89" s="10">
        <v>0</v>
      </c>
      <c r="K89" s="9">
        <v>0.22</v>
      </c>
      <c r="L89" s="9">
        <v>4</v>
      </c>
      <c r="M89" s="9">
        <v>13</v>
      </c>
      <c r="N89" s="9">
        <v>2.7999999999999994</v>
      </c>
      <c r="O89" s="9">
        <v>0.22</v>
      </c>
      <c r="P89">
        <v>0</v>
      </c>
      <c r="Q89" s="57">
        <v>0</v>
      </c>
    </row>
    <row r="90" spans="1:15" ht="36">
      <c r="A90" s="40" t="s">
        <v>30</v>
      </c>
      <c r="B90" s="147" t="s">
        <v>28</v>
      </c>
      <c r="C90" s="167">
        <v>20</v>
      </c>
      <c r="D90" s="149">
        <v>1.32</v>
      </c>
      <c r="E90" s="149">
        <v>0.24</v>
      </c>
      <c r="F90" s="149">
        <v>7.920000000000001</v>
      </c>
      <c r="G90" s="149">
        <v>39.6</v>
      </c>
      <c r="H90" s="149">
        <v>0.034</v>
      </c>
      <c r="I90" s="149">
        <v>0</v>
      </c>
      <c r="J90" s="149">
        <v>0</v>
      </c>
      <c r="K90" s="149">
        <v>0.27999999999999997</v>
      </c>
      <c r="L90" s="149">
        <v>5.800000000000001</v>
      </c>
      <c r="M90" s="149">
        <v>30</v>
      </c>
      <c r="N90" s="149">
        <v>9.4</v>
      </c>
      <c r="O90" s="149">
        <v>0.78</v>
      </c>
    </row>
    <row r="91" spans="1:17" ht="15.75">
      <c r="A91" s="17"/>
      <c r="B91" s="15" t="s">
        <v>15</v>
      </c>
      <c r="C91" s="16">
        <v>563.5</v>
      </c>
      <c r="D91" s="20">
        <f>SUM(D85:D90)</f>
        <v>19.326999999999998</v>
      </c>
      <c r="E91" s="20">
        <f aca="true" t="shared" si="2" ref="E91:O91">SUM(E85:E90)</f>
        <v>18.790599999999998</v>
      </c>
      <c r="F91" s="20">
        <f t="shared" si="2"/>
        <v>83.0366</v>
      </c>
      <c r="G91" s="20">
        <f t="shared" si="2"/>
        <v>596.38</v>
      </c>
      <c r="H91" s="20">
        <f t="shared" si="2"/>
        <v>0.1975</v>
      </c>
      <c r="I91" s="20">
        <f t="shared" si="2"/>
        <v>6.929000000000001</v>
      </c>
      <c r="J91" s="20">
        <f t="shared" si="2"/>
        <v>84.92</v>
      </c>
      <c r="K91" s="20">
        <f t="shared" si="2"/>
        <v>8.892</v>
      </c>
      <c r="L91" s="20">
        <f t="shared" si="2"/>
        <v>88.72679999999998</v>
      </c>
      <c r="M91" s="20">
        <f t="shared" si="2"/>
        <v>289.4928</v>
      </c>
      <c r="N91" s="20">
        <f t="shared" si="2"/>
        <v>65.0682</v>
      </c>
      <c r="O91" s="20">
        <f t="shared" si="2"/>
        <v>4.3636</v>
      </c>
      <c r="P91" s="88">
        <v>0.25</v>
      </c>
      <c r="Q91" s="58">
        <v>0.25</v>
      </c>
    </row>
    <row r="92" spans="1:15" ht="15.75" customHeight="1">
      <c r="A92" s="168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70"/>
    </row>
    <row r="93" spans="1:15" ht="15.75">
      <c r="A93" s="74"/>
      <c r="B93" s="171" t="s">
        <v>18</v>
      </c>
      <c r="C93" s="136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36.75">
      <c r="A94" s="3" t="s">
        <v>57</v>
      </c>
      <c r="B94" s="172" t="s">
        <v>128</v>
      </c>
      <c r="C94" s="2" t="s">
        <v>21</v>
      </c>
      <c r="D94" s="30">
        <v>9.15</v>
      </c>
      <c r="E94" s="173">
        <v>5.62</v>
      </c>
      <c r="F94" s="173">
        <v>7.8</v>
      </c>
      <c r="G94" s="30">
        <v>105</v>
      </c>
      <c r="H94" s="30">
        <v>0.05</v>
      </c>
      <c r="I94" s="173">
        <v>3.73</v>
      </c>
      <c r="J94" s="173">
        <v>5.82</v>
      </c>
      <c r="K94" s="173">
        <v>2.52</v>
      </c>
      <c r="L94" s="30">
        <v>39.07</v>
      </c>
      <c r="M94" s="30">
        <v>162.19</v>
      </c>
      <c r="N94" s="30">
        <v>48.53</v>
      </c>
      <c r="O94" s="30">
        <v>0.85</v>
      </c>
    </row>
    <row r="95" spans="1:15" ht="36.75">
      <c r="A95" s="3" t="s">
        <v>33</v>
      </c>
      <c r="B95" s="147" t="s">
        <v>129</v>
      </c>
      <c r="C95" s="1" t="s">
        <v>113</v>
      </c>
      <c r="D95" s="30">
        <v>3.1</v>
      </c>
      <c r="E95" s="173">
        <v>8.4315</v>
      </c>
      <c r="F95" s="173">
        <v>20.508999999999997</v>
      </c>
      <c r="G95" s="173">
        <v>170.25</v>
      </c>
      <c r="H95" s="30">
        <v>0.1395</v>
      </c>
      <c r="I95" s="30">
        <v>18.1605</v>
      </c>
      <c r="J95" s="30">
        <v>20</v>
      </c>
      <c r="K95" s="30">
        <v>0.23149999999999998</v>
      </c>
      <c r="L95" s="30">
        <v>38.175000000000004</v>
      </c>
      <c r="M95" s="30">
        <v>88.09499999999998</v>
      </c>
      <c r="N95" s="30">
        <v>27.75</v>
      </c>
      <c r="O95" s="30">
        <v>1.0195</v>
      </c>
    </row>
    <row r="96" spans="1:15" ht="36.75">
      <c r="A96" s="3" t="s">
        <v>130</v>
      </c>
      <c r="B96" s="6" t="s">
        <v>131</v>
      </c>
      <c r="C96" s="1">
        <v>75</v>
      </c>
      <c r="D96" s="30">
        <v>0.92</v>
      </c>
      <c r="E96" s="173">
        <v>1.98</v>
      </c>
      <c r="F96" s="173">
        <v>5.9174999999999995</v>
      </c>
      <c r="G96" s="173">
        <v>57.75</v>
      </c>
      <c r="H96" s="30">
        <v>0.0225</v>
      </c>
      <c r="I96" s="30">
        <v>12.809999999999999</v>
      </c>
      <c r="J96" s="30">
        <v>0</v>
      </c>
      <c r="K96" s="30">
        <v>1.4625</v>
      </c>
      <c r="L96" s="30">
        <v>44.0625</v>
      </c>
      <c r="M96" s="30">
        <v>30.5175</v>
      </c>
      <c r="N96" s="30">
        <v>15.637500000000001</v>
      </c>
      <c r="O96" s="30">
        <v>0.6224999999999999</v>
      </c>
    </row>
    <row r="97" spans="1:15" ht="36">
      <c r="A97" s="40" t="s">
        <v>36</v>
      </c>
      <c r="B97" s="6" t="s">
        <v>132</v>
      </c>
      <c r="C97" s="1">
        <v>200</v>
      </c>
      <c r="D97" s="30">
        <v>0.16000000000000003</v>
      </c>
      <c r="E97" s="30">
        <v>0.16000000000000003</v>
      </c>
      <c r="F97" s="30">
        <v>13.91</v>
      </c>
      <c r="G97" s="30">
        <v>58.74</v>
      </c>
      <c r="H97" s="30">
        <v>0.012</v>
      </c>
      <c r="I97" s="30">
        <v>0.9</v>
      </c>
      <c r="J97" s="30">
        <v>0</v>
      </c>
      <c r="K97" s="30">
        <v>0.08000000000000002</v>
      </c>
      <c r="L97" s="30">
        <v>14.180000000000001</v>
      </c>
      <c r="M97" s="30">
        <v>4.4</v>
      </c>
      <c r="N97" s="30">
        <v>5.140000000000001</v>
      </c>
      <c r="O97" s="30">
        <v>0.952</v>
      </c>
    </row>
    <row r="98" spans="1:15" ht="36">
      <c r="A98" s="40" t="s">
        <v>31</v>
      </c>
      <c r="B98" s="147" t="s">
        <v>27</v>
      </c>
      <c r="C98" s="150">
        <v>20</v>
      </c>
      <c r="D98" s="9">
        <v>1.5199999999999998</v>
      </c>
      <c r="E98" s="9">
        <v>0.15999999999999998</v>
      </c>
      <c r="F98" s="9">
        <v>9.839999999999998</v>
      </c>
      <c r="G98" s="11">
        <v>47</v>
      </c>
      <c r="H98" s="9">
        <v>0.022000000000000002</v>
      </c>
      <c r="I98" s="10">
        <v>0</v>
      </c>
      <c r="J98" s="10">
        <v>0</v>
      </c>
      <c r="K98" s="9">
        <v>0.22</v>
      </c>
      <c r="L98" s="9">
        <v>4</v>
      </c>
      <c r="M98" s="9">
        <v>13</v>
      </c>
      <c r="N98" s="9">
        <v>2.7999999999999994</v>
      </c>
      <c r="O98" s="9">
        <v>0.22</v>
      </c>
    </row>
    <row r="99" spans="1:15" ht="36">
      <c r="A99" s="40" t="s">
        <v>30</v>
      </c>
      <c r="B99" s="147" t="s">
        <v>28</v>
      </c>
      <c r="C99" s="150">
        <v>20</v>
      </c>
      <c r="D99" s="30">
        <v>1.32</v>
      </c>
      <c r="E99" s="30">
        <v>0.24</v>
      </c>
      <c r="F99" s="30">
        <v>7.920000000000001</v>
      </c>
      <c r="G99" s="30">
        <v>39.6</v>
      </c>
      <c r="H99" s="30">
        <v>0.034</v>
      </c>
      <c r="I99" s="30">
        <v>0</v>
      </c>
      <c r="J99" s="30">
        <v>0</v>
      </c>
      <c r="K99" s="30">
        <v>0.27999999999999997</v>
      </c>
      <c r="L99" s="30">
        <v>5.800000000000001</v>
      </c>
      <c r="M99" s="30">
        <v>30</v>
      </c>
      <c r="N99" s="30">
        <v>9.4</v>
      </c>
      <c r="O99" s="30">
        <v>0.78</v>
      </c>
    </row>
    <row r="100" spans="1:17" ht="15.75">
      <c r="A100" s="17"/>
      <c r="B100" s="15" t="s">
        <v>15</v>
      </c>
      <c r="C100" s="16">
        <v>570</v>
      </c>
      <c r="D100" s="20">
        <f>SUM(D94:D99)</f>
        <v>16.169999999999998</v>
      </c>
      <c r="E100" s="20">
        <f aca="true" t="shared" si="3" ref="E100:O100">SUM(E94:E99)</f>
        <v>16.5915</v>
      </c>
      <c r="F100" s="20">
        <f t="shared" si="3"/>
        <v>65.89649999999999</v>
      </c>
      <c r="G100" s="20">
        <f t="shared" si="3"/>
        <v>478.34000000000003</v>
      </c>
      <c r="H100" s="20">
        <f t="shared" si="3"/>
        <v>0.28</v>
      </c>
      <c r="I100" s="20">
        <f t="shared" si="3"/>
        <v>35.6005</v>
      </c>
      <c r="J100" s="20">
        <f t="shared" si="3"/>
        <v>25.82</v>
      </c>
      <c r="K100" s="20">
        <f t="shared" si="3"/>
        <v>4.7940000000000005</v>
      </c>
      <c r="L100" s="20">
        <f t="shared" si="3"/>
        <v>145.28750000000002</v>
      </c>
      <c r="M100" s="20">
        <f t="shared" si="3"/>
        <v>328.20249999999993</v>
      </c>
      <c r="N100" s="20">
        <f t="shared" si="3"/>
        <v>109.25750000000001</v>
      </c>
      <c r="O100" s="20">
        <f t="shared" si="3"/>
        <v>4.444</v>
      </c>
      <c r="P100" s="20">
        <f>P94+P95+P96+P97+P98+P99</f>
        <v>0</v>
      </c>
      <c r="Q100" s="20">
        <f>Q94+Q95+Q96+Q97+Q98+Q99</f>
        <v>0</v>
      </c>
    </row>
    <row r="101" spans="1:15" ht="15.75" customHeight="1">
      <c r="A101" s="168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70"/>
    </row>
    <row r="102" spans="1:15" ht="15.75" customHeight="1">
      <c r="A102" s="174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6"/>
    </row>
    <row r="103" spans="1:15" ht="15.75">
      <c r="A103" s="74"/>
      <c r="B103" s="177" t="s">
        <v>19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9"/>
    </row>
    <row r="104" spans="1:15" ht="36.75">
      <c r="A104" s="3" t="s">
        <v>133</v>
      </c>
      <c r="B104" s="147" t="s">
        <v>134</v>
      </c>
      <c r="C104" s="167">
        <v>100</v>
      </c>
      <c r="D104" s="149">
        <v>0.4</v>
      </c>
      <c r="E104" s="149">
        <v>0.4</v>
      </c>
      <c r="F104" s="149">
        <v>9.8</v>
      </c>
      <c r="G104" s="149">
        <v>47</v>
      </c>
      <c r="H104" s="149">
        <v>0.03</v>
      </c>
      <c r="I104" s="149">
        <v>10</v>
      </c>
      <c r="J104" s="149"/>
      <c r="K104" s="149">
        <v>0.2</v>
      </c>
      <c r="L104" s="149">
        <v>16</v>
      </c>
      <c r="M104" s="149">
        <v>11</v>
      </c>
      <c r="N104" s="149">
        <v>9</v>
      </c>
      <c r="O104" s="149">
        <v>2.2</v>
      </c>
    </row>
    <row r="105" spans="1:15" ht="36.75">
      <c r="A105" s="3" t="s">
        <v>110</v>
      </c>
      <c r="B105" s="6" t="s">
        <v>135</v>
      </c>
      <c r="C105" s="2" t="s">
        <v>136</v>
      </c>
      <c r="D105" s="30">
        <v>10.184</v>
      </c>
      <c r="E105" s="30">
        <v>13.751999999999999</v>
      </c>
      <c r="F105" s="30">
        <v>11.772</v>
      </c>
      <c r="G105" s="30">
        <v>183.4</v>
      </c>
      <c r="H105" s="30">
        <v>0.054</v>
      </c>
      <c r="I105" s="30">
        <v>0</v>
      </c>
      <c r="J105" s="30">
        <v>0</v>
      </c>
      <c r="K105" s="30">
        <v>3.114</v>
      </c>
      <c r="L105" s="30">
        <v>9.378</v>
      </c>
      <c r="M105" s="30">
        <v>150.084</v>
      </c>
      <c r="N105" s="30">
        <v>27.540000000000003</v>
      </c>
      <c r="O105" s="30">
        <v>2.4120000000000004</v>
      </c>
    </row>
    <row r="106" spans="1:15" ht="36.75">
      <c r="A106" s="3" t="s">
        <v>63</v>
      </c>
      <c r="B106" s="6" t="s">
        <v>137</v>
      </c>
      <c r="C106" s="2" t="s">
        <v>113</v>
      </c>
      <c r="D106" s="30">
        <v>5.615</v>
      </c>
      <c r="E106" s="30">
        <v>5.040000000000001</v>
      </c>
      <c r="F106" s="30">
        <v>34.99</v>
      </c>
      <c r="G106" s="30">
        <v>208.5</v>
      </c>
      <c r="H106" s="30">
        <v>0.495</v>
      </c>
      <c r="I106" s="30">
        <v>0</v>
      </c>
      <c r="J106" s="30">
        <v>20</v>
      </c>
      <c r="K106" s="30">
        <v>0.49999999999999994</v>
      </c>
      <c r="L106" s="30">
        <v>94.11</v>
      </c>
      <c r="M106" s="30">
        <v>212.32500000000002</v>
      </c>
      <c r="N106" s="30">
        <v>61.69500000000001</v>
      </c>
      <c r="O106" s="30">
        <v>4.6899999999999995</v>
      </c>
    </row>
    <row r="107" spans="1:15" ht="36.75">
      <c r="A107" s="3" t="s">
        <v>35</v>
      </c>
      <c r="B107" s="147" t="s">
        <v>29</v>
      </c>
      <c r="C107" s="150" t="s">
        <v>48</v>
      </c>
      <c r="D107" s="30">
        <v>0.13</v>
      </c>
      <c r="E107" s="30">
        <v>0.02</v>
      </c>
      <c r="F107" s="30">
        <v>10.2</v>
      </c>
      <c r="G107" s="30">
        <v>42</v>
      </c>
      <c r="H107" s="30"/>
      <c r="I107" s="30">
        <v>2.83</v>
      </c>
      <c r="J107" s="30"/>
      <c r="K107" s="30">
        <v>0.01</v>
      </c>
      <c r="L107" s="30">
        <v>14.05</v>
      </c>
      <c r="M107" s="30">
        <v>4.4</v>
      </c>
      <c r="N107" s="30">
        <v>2.4</v>
      </c>
      <c r="O107" s="30">
        <v>0.34</v>
      </c>
    </row>
    <row r="108" spans="1:15" ht="36">
      <c r="A108" s="40" t="s">
        <v>31</v>
      </c>
      <c r="B108" s="147" t="s">
        <v>27</v>
      </c>
      <c r="C108" s="150">
        <v>20</v>
      </c>
      <c r="D108" s="9">
        <v>1.5199999999999998</v>
      </c>
      <c r="E108" s="9">
        <v>0.15999999999999998</v>
      </c>
      <c r="F108" s="9">
        <v>9.839999999999998</v>
      </c>
      <c r="G108" s="11">
        <v>47</v>
      </c>
      <c r="H108" s="9">
        <v>0.022000000000000002</v>
      </c>
      <c r="I108" s="10">
        <v>0</v>
      </c>
      <c r="J108" s="10">
        <v>0</v>
      </c>
      <c r="K108" s="9">
        <v>0.22</v>
      </c>
      <c r="L108" s="9">
        <v>4</v>
      </c>
      <c r="M108" s="9">
        <v>13</v>
      </c>
      <c r="N108" s="9">
        <v>2.7999999999999994</v>
      </c>
      <c r="O108" s="9">
        <v>0.22</v>
      </c>
    </row>
    <row r="109" spans="1:15" ht="36">
      <c r="A109" s="40" t="s">
        <v>30</v>
      </c>
      <c r="B109" s="147" t="s">
        <v>28</v>
      </c>
      <c r="C109" s="150">
        <v>20</v>
      </c>
      <c r="D109" s="9">
        <v>1.32</v>
      </c>
      <c r="E109" s="30">
        <v>0.24</v>
      </c>
      <c r="F109" s="9">
        <v>7.920000000000001</v>
      </c>
      <c r="G109" s="11">
        <v>39.6</v>
      </c>
      <c r="H109" s="9">
        <v>0.034</v>
      </c>
      <c r="I109" s="10">
        <v>0</v>
      </c>
      <c r="J109" s="10">
        <v>0</v>
      </c>
      <c r="K109" s="9">
        <v>0.27999999999999997</v>
      </c>
      <c r="L109" s="9">
        <v>5.800000000000001</v>
      </c>
      <c r="M109" s="9">
        <v>30</v>
      </c>
      <c r="N109" s="9">
        <v>9.4</v>
      </c>
      <c r="O109" s="9">
        <v>0.78</v>
      </c>
    </row>
    <row r="110" spans="1:17" ht="15.75">
      <c r="A110" s="5"/>
      <c r="B110" s="7" t="s">
        <v>15</v>
      </c>
      <c r="C110" s="180">
        <v>585</v>
      </c>
      <c r="D110" s="181">
        <f>SUM(D104:D109)</f>
        <v>19.168999999999997</v>
      </c>
      <c r="E110" s="181">
        <f aca="true" t="shared" si="4" ref="E110:O110">SUM(E104:E109)</f>
        <v>19.612</v>
      </c>
      <c r="F110" s="181">
        <f t="shared" si="4"/>
        <v>84.522</v>
      </c>
      <c r="G110" s="181">
        <f t="shared" si="4"/>
        <v>567.5</v>
      </c>
      <c r="H110" s="181">
        <f t="shared" si="4"/>
        <v>0.635</v>
      </c>
      <c r="I110" s="181">
        <f t="shared" si="4"/>
        <v>12.83</v>
      </c>
      <c r="J110" s="181">
        <f t="shared" si="4"/>
        <v>20</v>
      </c>
      <c r="K110" s="181">
        <f t="shared" si="4"/>
        <v>4.324</v>
      </c>
      <c r="L110" s="181">
        <f t="shared" si="4"/>
        <v>143.33800000000002</v>
      </c>
      <c r="M110" s="181">
        <f t="shared" si="4"/>
        <v>420.80899999999997</v>
      </c>
      <c r="N110" s="181">
        <f t="shared" si="4"/>
        <v>112.83500000000002</v>
      </c>
      <c r="O110" s="181">
        <f t="shared" si="4"/>
        <v>10.642</v>
      </c>
      <c r="P110" s="181" t="e">
        <f>#REF!+P104+P105+P106+#REF!+P109</f>
        <v>#REF!</v>
      </c>
      <c r="Q110" s="181" t="e">
        <f>#REF!+Q104+Q105+Q106+#REF!+Q109</f>
        <v>#REF!</v>
      </c>
    </row>
    <row r="111" spans="1:17" ht="15.75">
      <c r="A111" s="182"/>
      <c r="B111" s="183"/>
      <c r="C111" s="184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88"/>
      <c r="Q111" s="58"/>
    </row>
    <row r="112" spans="1:17" ht="15.75">
      <c r="A112" s="66"/>
      <c r="B112" s="67"/>
      <c r="C112" s="186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88"/>
      <c r="Q112" s="58"/>
    </row>
    <row r="113" spans="1:17" ht="15.75">
      <c r="A113" s="188"/>
      <c r="B113" s="189"/>
      <c r="C113" s="190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Q113" s="58"/>
    </row>
    <row r="114" spans="1:15" ht="15.75">
      <c r="A114" s="74"/>
      <c r="B114" s="135" t="s">
        <v>20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1:15" ht="36.75">
      <c r="A115" s="3" t="s">
        <v>138</v>
      </c>
      <c r="B115" s="147" t="s">
        <v>139</v>
      </c>
      <c r="C115" s="192">
        <v>90</v>
      </c>
      <c r="D115" s="149">
        <v>11.85</v>
      </c>
      <c r="E115" s="193">
        <v>8.06</v>
      </c>
      <c r="F115" s="193">
        <v>18.526</v>
      </c>
      <c r="G115" s="194">
        <v>198</v>
      </c>
      <c r="H115" s="193">
        <v>0.18000000000000002</v>
      </c>
      <c r="I115" s="193">
        <v>0.81</v>
      </c>
      <c r="J115" s="193">
        <v>12.419999999999998</v>
      </c>
      <c r="K115" s="19">
        <v>61.47000000000001</v>
      </c>
      <c r="L115" s="193">
        <v>51.642</v>
      </c>
      <c r="M115" s="193">
        <v>69.3</v>
      </c>
      <c r="N115" s="193">
        <v>19.98</v>
      </c>
      <c r="O115" s="193">
        <v>3.24</v>
      </c>
    </row>
    <row r="116" spans="1:17" ht="36.75">
      <c r="A116" s="3" t="s">
        <v>105</v>
      </c>
      <c r="B116" s="6" t="s">
        <v>106</v>
      </c>
      <c r="C116" s="1">
        <v>180</v>
      </c>
      <c r="D116" s="30">
        <v>1.96</v>
      </c>
      <c r="E116" s="30">
        <v>3.84</v>
      </c>
      <c r="F116" s="30">
        <v>36.014</v>
      </c>
      <c r="G116" s="30">
        <v>174.6</v>
      </c>
      <c r="H116" s="30">
        <v>0.09000000000000001</v>
      </c>
      <c r="I116" s="30">
        <v>0.864</v>
      </c>
      <c r="J116" s="30">
        <v>13.32</v>
      </c>
      <c r="K116" s="30">
        <v>0.122</v>
      </c>
      <c r="L116" s="30">
        <v>118.62</v>
      </c>
      <c r="M116" s="30">
        <v>139.848</v>
      </c>
      <c r="N116" s="30">
        <v>32</v>
      </c>
      <c r="O116" s="30">
        <v>0.7210000000000001</v>
      </c>
      <c r="P116">
        <v>0</v>
      </c>
      <c r="Q116" s="57">
        <v>0</v>
      </c>
    </row>
    <row r="117" spans="1:15" ht="36.75">
      <c r="A117" s="3" t="s">
        <v>140</v>
      </c>
      <c r="B117" s="70" t="s">
        <v>141</v>
      </c>
      <c r="C117" s="195">
        <v>60</v>
      </c>
      <c r="D117" s="196">
        <v>2.06</v>
      </c>
      <c r="E117" s="196">
        <v>6.32</v>
      </c>
      <c r="F117" s="196">
        <v>14.26</v>
      </c>
      <c r="G117" s="196">
        <v>125.2</v>
      </c>
      <c r="H117" s="196">
        <v>0.07</v>
      </c>
      <c r="I117" s="196">
        <v>0</v>
      </c>
      <c r="J117" s="196">
        <v>10</v>
      </c>
      <c r="K117" s="196">
        <v>2.6</v>
      </c>
      <c r="L117" s="196">
        <v>12.5</v>
      </c>
      <c r="M117" s="196">
        <v>40</v>
      </c>
      <c r="N117" s="196">
        <v>14.33</v>
      </c>
      <c r="O117" s="196">
        <v>0.78</v>
      </c>
    </row>
    <row r="118" spans="1:15" ht="36.75">
      <c r="A118" s="3" t="s">
        <v>142</v>
      </c>
      <c r="B118" s="147" t="s">
        <v>143</v>
      </c>
      <c r="C118" s="150">
        <v>200</v>
      </c>
      <c r="D118" s="30">
        <v>1.123</v>
      </c>
      <c r="E118" s="30">
        <v>1.0080000000000002</v>
      </c>
      <c r="F118" s="30">
        <v>6.998</v>
      </c>
      <c r="G118" s="30">
        <v>41.7</v>
      </c>
      <c r="H118" s="30">
        <v>0.099</v>
      </c>
      <c r="I118" s="30">
        <v>0</v>
      </c>
      <c r="J118" s="30">
        <v>4</v>
      </c>
      <c r="K118" s="30">
        <v>0.09999999999999999</v>
      </c>
      <c r="L118" s="30">
        <v>18.822</v>
      </c>
      <c r="M118" s="30">
        <v>42.465</v>
      </c>
      <c r="N118" s="30">
        <v>12.339000000000002</v>
      </c>
      <c r="O118" s="30">
        <v>0.9379999999999998</v>
      </c>
    </row>
    <row r="119" spans="1:15" ht="36">
      <c r="A119" s="40" t="s">
        <v>30</v>
      </c>
      <c r="B119" s="147" t="s">
        <v>28</v>
      </c>
      <c r="C119" s="150">
        <v>20</v>
      </c>
      <c r="D119" s="9">
        <v>1.32</v>
      </c>
      <c r="E119" s="30">
        <v>0.24</v>
      </c>
      <c r="F119" s="9">
        <v>7.920000000000001</v>
      </c>
      <c r="G119" s="11">
        <v>39.6</v>
      </c>
      <c r="H119" s="9">
        <v>0.034</v>
      </c>
      <c r="I119" s="10">
        <v>0</v>
      </c>
      <c r="J119" s="10">
        <v>0</v>
      </c>
      <c r="K119" s="9">
        <v>0.27999999999999997</v>
      </c>
      <c r="L119" s="9">
        <v>5.800000000000001</v>
      </c>
      <c r="M119" s="9">
        <v>30</v>
      </c>
      <c r="N119" s="9">
        <v>9.4</v>
      </c>
      <c r="O119" s="9">
        <v>0.78</v>
      </c>
    </row>
    <row r="120" spans="1:17" ht="15.75">
      <c r="A120" s="17"/>
      <c r="B120" s="21" t="s">
        <v>15</v>
      </c>
      <c r="C120" s="16">
        <v>550</v>
      </c>
      <c r="D120" s="20">
        <f>SUM(D115:D119)</f>
        <v>18.313</v>
      </c>
      <c r="E120" s="20">
        <f aca="true" t="shared" si="5" ref="E120:Q120">SUM(E115:E119)</f>
        <v>19.467999999999996</v>
      </c>
      <c r="F120" s="20">
        <f t="shared" si="5"/>
        <v>83.71800000000002</v>
      </c>
      <c r="G120" s="20">
        <f t="shared" si="5"/>
        <v>579.1</v>
      </c>
      <c r="H120" s="20">
        <f t="shared" si="5"/>
        <v>0.4730000000000001</v>
      </c>
      <c r="I120" s="20">
        <f t="shared" si="5"/>
        <v>1.674</v>
      </c>
      <c r="J120" s="20">
        <f t="shared" si="5"/>
        <v>39.739999999999995</v>
      </c>
      <c r="K120" s="20">
        <f t="shared" si="5"/>
        <v>64.572</v>
      </c>
      <c r="L120" s="20">
        <f t="shared" si="5"/>
        <v>207.38400000000001</v>
      </c>
      <c r="M120" s="20">
        <f t="shared" si="5"/>
        <v>321.61300000000006</v>
      </c>
      <c r="N120" s="20">
        <f t="shared" si="5"/>
        <v>88.049</v>
      </c>
      <c r="O120" s="20">
        <f t="shared" si="5"/>
        <v>6.4590000000000005</v>
      </c>
      <c r="P120" s="20">
        <f t="shared" si="5"/>
        <v>0</v>
      </c>
      <c r="Q120" s="20">
        <f t="shared" si="5"/>
        <v>0</v>
      </c>
    </row>
    <row r="121" spans="1:17" ht="15.75">
      <c r="A121" s="17"/>
      <c r="B121" s="7" t="s">
        <v>144</v>
      </c>
      <c r="C121" s="16">
        <f>C62+C71+C91+C100+C110+C120</f>
        <v>3396.5</v>
      </c>
      <c r="D121" s="197">
        <f aca="true" t="shared" si="6" ref="D121:Q121">D62+D71+D91+D100+D110+D120</f>
        <v>111.501</v>
      </c>
      <c r="E121" s="197">
        <f t="shared" si="6"/>
        <v>113.5821</v>
      </c>
      <c r="F121" s="197">
        <f t="shared" si="6"/>
        <v>492.1881</v>
      </c>
      <c r="G121" s="197">
        <f t="shared" si="6"/>
        <v>3445.6452173913044</v>
      </c>
      <c r="H121" s="197">
        <f t="shared" si="6"/>
        <v>2.307956521739131</v>
      </c>
      <c r="I121" s="197">
        <f t="shared" si="6"/>
        <v>121.70515217391305</v>
      </c>
      <c r="J121" s="197">
        <f t="shared" si="6"/>
        <v>216.21913043478258</v>
      </c>
      <c r="K121" s="197">
        <f t="shared" si="6"/>
        <v>93.2520652173913</v>
      </c>
      <c r="L121" s="197">
        <f t="shared" si="6"/>
        <v>778.6882347826088</v>
      </c>
      <c r="M121" s="197">
        <f t="shared" si="6"/>
        <v>2087.520702173913</v>
      </c>
      <c r="N121" s="197">
        <f t="shared" si="6"/>
        <v>653.0713086956522</v>
      </c>
      <c r="O121" s="197">
        <f t="shared" si="6"/>
        <v>41.41577391304348</v>
      </c>
      <c r="P121" s="16" t="e">
        <f t="shared" si="6"/>
        <v>#REF!</v>
      </c>
      <c r="Q121" s="16" t="e">
        <f t="shared" si="6"/>
        <v>#REF!</v>
      </c>
    </row>
    <row r="122" spans="1:15" ht="15.75">
      <c r="A122" s="22"/>
      <c r="B122" s="23"/>
      <c r="C122" s="24"/>
      <c r="D122" s="25"/>
      <c r="E122" s="25"/>
      <c r="F122" s="25"/>
      <c r="G122" s="26"/>
      <c r="H122" s="25"/>
      <c r="I122" s="25"/>
      <c r="J122" s="25"/>
      <c r="K122" s="26"/>
      <c r="L122" s="25"/>
      <c r="M122" s="25"/>
      <c r="N122" s="25"/>
      <c r="O122" s="25"/>
    </row>
    <row r="123" spans="1:15" ht="15.75">
      <c r="A123" s="22"/>
      <c r="B123" s="23"/>
      <c r="C123" s="24"/>
      <c r="D123" s="25"/>
      <c r="E123" s="25"/>
      <c r="F123" s="25"/>
      <c r="G123" s="26"/>
      <c r="H123" s="25"/>
      <c r="I123" s="25"/>
      <c r="J123" s="25"/>
      <c r="K123" s="26"/>
      <c r="L123" s="25"/>
      <c r="M123" s="25"/>
      <c r="N123" s="25"/>
      <c r="O123" s="25"/>
    </row>
    <row r="124" spans="1:15" ht="15.75">
      <c r="A124" s="22"/>
      <c r="B124" s="23"/>
      <c r="C124" s="24"/>
      <c r="D124" s="25"/>
      <c r="E124" s="25"/>
      <c r="F124" s="25"/>
      <c r="G124" s="26"/>
      <c r="H124" s="25"/>
      <c r="I124" s="25"/>
      <c r="J124" s="25"/>
      <c r="K124" s="26"/>
      <c r="L124" s="25"/>
      <c r="M124" s="25"/>
      <c r="N124" s="25"/>
      <c r="O124" s="25"/>
    </row>
    <row r="125" spans="1:15" ht="15.75">
      <c r="A125" s="22"/>
      <c r="B125" s="23"/>
      <c r="C125" s="24"/>
      <c r="D125" s="25"/>
      <c r="E125" s="25"/>
      <c r="F125" s="25"/>
      <c r="G125" s="26"/>
      <c r="H125" s="25"/>
      <c r="I125" s="25"/>
      <c r="J125" s="25"/>
      <c r="K125" s="26"/>
      <c r="L125" s="25"/>
      <c r="M125" s="25"/>
      <c r="N125" s="25"/>
      <c r="O125" s="25"/>
    </row>
    <row r="126" spans="1:15" ht="15.75">
      <c r="A126" s="22"/>
      <c r="B126" s="23"/>
      <c r="C126" s="24"/>
      <c r="D126" s="25"/>
      <c r="E126" s="25"/>
      <c r="F126" s="25"/>
      <c r="G126" s="26"/>
      <c r="H126" s="25"/>
      <c r="I126" s="25"/>
      <c r="J126" s="25"/>
      <c r="K126" s="26"/>
      <c r="L126" s="25"/>
      <c r="M126" s="25"/>
      <c r="N126" s="25"/>
      <c r="O126" s="25"/>
    </row>
    <row r="127" spans="1:15" ht="15.75">
      <c r="A127" s="22"/>
      <c r="B127" s="23"/>
      <c r="C127" s="24"/>
      <c r="D127" s="25"/>
      <c r="E127" s="25"/>
      <c r="F127" s="25"/>
      <c r="G127" s="26"/>
      <c r="H127" s="25"/>
      <c r="I127" s="25"/>
      <c r="J127" s="25"/>
      <c r="K127" s="26"/>
      <c r="L127" s="25"/>
      <c r="M127" s="25"/>
      <c r="N127" s="25"/>
      <c r="O127" s="25"/>
    </row>
    <row r="128" spans="1:15" ht="15.75">
      <c r="A128" s="22"/>
      <c r="B128" s="23"/>
      <c r="C128" s="24"/>
      <c r="D128" s="25"/>
      <c r="E128" s="25"/>
      <c r="F128" s="25"/>
      <c r="G128" s="26"/>
      <c r="H128" s="25"/>
      <c r="I128" s="25"/>
      <c r="J128" s="25"/>
      <c r="K128" s="26"/>
      <c r="L128" s="25"/>
      <c r="M128" s="25"/>
      <c r="N128" s="25"/>
      <c r="O128" s="25"/>
    </row>
    <row r="129" spans="1:15" ht="15.75">
      <c r="A129" s="22"/>
      <c r="B129" s="23"/>
      <c r="C129" s="24"/>
      <c r="D129" s="25"/>
      <c r="E129" s="25"/>
      <c r="F129" s="25"/>
      <c r="G129" s="26"/>
      <c r="H129" s="25"/>
      <c r="I129" s="25"/>
      <c r="J129" s="25"/>
      <c r="K129" s="26"/>
      <c r="L129" s="25"/>
      <c r="M129" s="25"/>
      <c r="N129" s="25"/>
      <c r="O129" s="25"/>
    </row>
    <row r="130" spans="1:15" ht="15.75">
      <c r="A130" s="22"/>
      <c r="B130" s="23"/>
      <c r="C130" s="24"/>
      <c r="D130" s="25"/>
      <c r="E130" s="25"/>
      <c r="F130" s="25"/>
      <c r="G130" s="26"/>
      <c r="H130" s="25"/>
      <c r="I130" s="25"/>
      <c r="J130" s="25"/>
      <c r="K130" s="26"/>
      <c r="L130" s="25"/>
      <c r="M130" s="25"/>
      <c r="N130" s="25"/>
      <c r="O130" s="25"/>
    </row>
    <row r="131" spans="1:15" ht="15.75">
      <c r="A131" s="22"/>
      <c r="B131" s="23"/>
      <c r="C131" s="24"/>
      <c r="D131" s="25"/>
      <c r="E131" s="25"/>
      <c r="F131" s="25"/>
      <c r="G131" s="26"/>
      <c r="H131" s="25"/>
      <c r="I131" s="25"/>
      <c r="J131" s="25"/>
      <c r="K131" s="26"/>
      <c r="L131" s="25"/>
      <c r="M131" s="25"/>
      <c r="N131" s="25"/>
      <c r="O131" s="25"/>
    </row>
    <row r="132" spans="1:15" ht="15.75">
      <c r="A132" s="22"/>
      <c r="B132" s="23"/>
      <c r="C132" s="24"/>
      <c r="D132" s="25"/>
      <c r="E132" s="25"/>
      <c r="F132" s="25"/>
      <c r="G132" s="26"/>
      <c r="H132" s="25"/>
      <c r="I132" s="25"/>
      <c r="J132" s="25"/>
      <c r="K132" s="26"/>
      <c r="L132" s="25"/>
      <c r="M132" s="25"/>
      <c r="N132" s="25"/>
      <c r="O132" s="25"/>
    </row>
    <row r="133" spans="1:15" ht="15.75">
      <c r="A133" s="22"/>
      <c r="B133" s="23"/>
      <c r="C133" s="24"/>
      <c r="D133" s="25"/>
      <c r="E133" s="25"/>
      <c r="F133" s="25"/>
      <c r="G133" s="26"/>
      <c r="H133" s="25"/>
      <c r="I133" s="25"/>
      <c r="J133" s="25"/>
      <c r="K133" s="26"/>
      <c r="L133" s="25"/>
      <c r="M133" s="25"/>
      <c r="N133" s="25"/>
      <c r="O133" s="25"/>
    </row>
    <row r="134" spans="1:15" ht="15.75">
      <c r="A134" s="22"/>
      <c r="B134" s="23"/>
      <c r="C134" s="24"/>
      <c r="D134" s="25"/>
      <c r="E134" s="25"/>
      <c r="F134" s="25"/>
      <c r="G134" s="26"/>
      <c r="H134" s="25"/>
      <c r="I134" s="25"/>
      <c r="J134" s="25"/>
      <c r="K134" s="26"/>
      <c r="L134" s="25"/>
      <c r="M134" s="25"/>
      <c r="N134" s="25"/>
      <c r="O134" s="25"/>
    </row>
    <row r="135" spans="1:15" ht="15.75">
      <c r="A135" s="22"/>
      <c r="B135" s="23"/>
      <c r="C135" s="24"/>
      <c r="D135" s="25"/>
      <c r="E135" s="25"/>
      <c r="F135" s="25"/>
      <c r="G135" s="26"/>
      <c r="H135" s="25"/>
      <c r="I135" s="25"/>
      <c r="J135" s="25"/>
      <c r="K135" s="26"/>
      <c r="L135" s="25"/>
      <c r="M135" s="25"/>
      <c r="N135" s="25"/>
      <c r="O135" s="25"/>
    </row>
    <row r="136" spans="1:15" ht="15.75">
      <c r="A136" s="22"/>
      <c r="B136" s="23"/>
      <c r="C136" s="24"/>
      <c r="D136" s="25"/>
      <c r="E136" s="25"/>
      <c r="F136" s="25"/>
      <c r="G136" s="26"/>
      <c r="H136" s="25"/>
      <c r="I136" s="25"/>
      <c r="J136" s="25"/>
      <c r="K136" s="26"/>
      <c r="L136" s="25"/>
      <c r="M136" s="25"/>
      <c r="N136" s="25"/>
      <c r="O136" s="25"/>
    </row>
    <row r="137" spans="1:15" ht="15.75">
      <c r="A137" s="22"/>
      <c r="B137" s="23"/>
      <c r="C137" s="24"/>
      <c r="D137" s="25"/>
      <c r="E137" s="25"/>
      <c r="F137" s="25"/>
      <c r="G137" s="26"/>
      <c r="H137" s="25"/>
      <c r="I137" s="25"/>
      <c r="J137" s="25"/>
      <c r="K137" s="26"/>
      <c r="L137" s="25"/>
      <c r="M137" s="25"/>
      <c r="N137" s="25"/>
      <c r="O137" s="25"/>
    </row>
    <row r="138" spans="1:15" ht="15.75">
      <c r="A138" s="22"/>
      <c r="B138" s="23"/>
      <c r="C138" s="24"/>
      <c r="D138" s="25"/>
      <c r="E138" s="25"/>
      <c r="F138" s="25"/>
      <c r="G138" s="26"/>
      <c r="H138" s="25"/>
      <c r="I138" s="25"/>
      <c r="J138" s="25"/>
      <c r="K138" s="26"/>
      <c r="L138" s="25"/>
      <c r="M138" s="25"/>
      <c r="N138" s="25"/>
      <c r="O138" s="25"/>
    </row>
    <row r="139" spans="1:15" ht="15.75">
      <c r="A139" s="22"/>
      <c r="B139" s="23"/>
      <c r="C139" s="24"/>
      <c r="D139" s="25"/>
      <c r="E139" s="25"/>
      <c r="F139" s="25"/>
      <c r="G139" s="26"/>
      <c r="H139" s="25"/>
      <c r="I139" s="25"/>
      <c r="J139" s="25"/>
      <c r="K139" s="26"/>
      <c r="L139" s="25"/>
      <c r="M139" s="25"/>
      <c r="N139" s="25"/>
      <c r="O139" s="25"/>
    </row>
    <row r="140" spans="1:15" ht="15.75">
      <c r="A140" s="22"/>
      <c r="B140" s="23"/>
      <c r="C140" s="24"/>
      <c r="D140" s="25"/>
      <c r="E140" s="25"/>
      <c r="F140" s="25"/>
      <c r="G140" s="26"/>
      <c r="H140" s="25"/>
      <c r="I140" s="25"/>
      <c r="J140" s="25"/>
      <c r="K140" s="26"/>
      <c r="L140" s="25"/>
      <c r="M140" s="25"/>
      <c r="N140" s="25"/>
      <c r="O140" s="25"/>
    </row>
    <row r="141" spans="1:15" ht="15.75">
      <c r="A141" s="22"/>
      <c r="B141" s="23"/>
      <c r="C141" s="24"/>
      <c r="D141" s="25"/>
      <c r="E141" s="25"/>
      <c r="F141" s="25"/>
      <c r="G141" s="26"/>
      <c r="H141" s="25"/>
      <c r="I141" s="25"/>
      <c r="J141" s="25"/>
      <c r="K141" s="26"/>
      <c r="L141" s="25"/>
      <c r="M141" s="25"/>
      <c r="N141" s="25"/>
      <c r="O141" s="25"/>
    </row>
    <row r="142" spans="1:15" ht="15.75">
      <c r="A142" s="22"/>
      <c r="B142" s="23"/>
      <c r="C142" s="24"/>
      <c r="D142" s="25"/>
      <c r="E142" s="25"/>
      <c r="F142" s="25"/>
      <c r="G142" s="26"/>
      <c r="H142" s="25"/>
      <c r="I142" s="25"/>
      <c r="J142" s="25"/>
      <c r="K142" s="26"/>
      <c r="L142" s="25"/>
      <c r="M142" s="25"/>
      <c r="N142" s="25"/>
      <c r="O142" s="25"/>
    </row>
    <row r="143" spans="1:15" ht="15.75">
      <c r="A143" s="22"/>
      <c r="B143" s="23"/>
      <c r="C143" s="24"/>
      <c r="D143" s="25"/>
      <c r="E143" s="25"/>
      <c r="F143" s="25"/>
      <c r="G143" s="26"/>
      <c r="H143" s="25"/>
      <c r="I143" s="25"/>
      <c r="J143" s="25"/>
      <c r="K143" s="26"/>
      <c r="L143" s="25"/>
      <c r="M143" s="25"/>
      <c r="N143" s="25"/>
      <c r="O143" s="25"/>
    </row>
    <row r="144" spans="1:15" ht="15.75">
      <c r="A144" s="22"/>
      <c r="B144" s="23"/>
      <c r="C144" s="24"/>
      <c r="D144" s="25"/>
      <c r="E144" s="25"/>
      <c r="F144" s="25"/>
      <c r="G144" s="26"/>
      <c r="H144" s="25"/>
      <c r="I144" s="25"/>
      <c r="J144" s="25"/>
      <c r="K144" s="26"/>
      <c r="L144" s="25"/>
      <c r="M144" s="25"/>
      <c r="N144" s="25"/>
      <c r="O144" s="25"/>
    </row>
    <row r="145" spans="1:15" ht="15.75">
      <c r="A145" s="22"/>
      <c r="B145" s="23"/>
      <c r="C145" s="24"/>
      <c r="D145" s="25"/>
      <c r="E145" s="25"/>
      <c r="F145" s="25"/>
      <c r="G145" s="26"/>
      <c r="H145" s="25"/>
      <c r="I145" s="25"/>
      <c r="J145" s="25"/>
      <c r="K145" s="26"/>
      <c r="L145" s="25"/>
      <c r="M145" s="25"/>
      <c r="N145" s="25"/>
      <c r="O145" s="25"/>
    </row>
    <row r="146" spans="1:15" ht="15.75">
      <c r="A146" s="22"/>
      <c r="B146" s="23"/>
      <c r="C146" s="24"/>
      <c r="D146" s="25"/>
      <c r="E146" s="25"/>
      <c r="F146" s="25"/>
      <c r="G146" s="26"/>
      <c r="H146" s="25"/>
      <c r="I146" s="25"/>
      <c r="J146" s="25"/>
      <c r="K146" s="26"/>
      <c r="L146" s="25"/>
      <c r="M146" s="25"/>
      <c r="N146" s="25"/>
      <c r="O146" s="25"/>
    </row>
    <row r="147" spans="1:15" ht="15.75">
      <c r="A147" s="22"/>
      <c r="B147" s="23"/>
      <c r="C147" s="24"/>
      <c r="D147" s="25"/>
      <c r="E147" s="25"/>
      <c r="F147" s="25"/>
      <c r="G147" s="26"/>
      <c r="H147" s="25"/>
      <c r="I147" s="25"/>
      <c r="J147" s="25"/>
      <c r="K147" s="26"/>
      <c r="L147" s="25"/>
      <c r="M147" s="25"/>
      <c r="N147" s="25"/>
      <c r="O147" s="25"/>
    </row>
    <row r="148" spans="1:15" ht="15.75">
      <c r="A148" s="22"/>
      <c r="B148" s="23"/>
      <c r="C148" s="24"/>
      <c r="D148" s="25"/>
      <c r="E148" s="25"/>
      <c r="F148" s="25"/>
      <c r="G148" s="26"/>
      <c r="H148" s="25"/>
      <c r="I148" s="25"/>
      <c r="J148" s="25"/>
      <c r="K148" s="26"/>
      <c r="L148" s="25"/>
      <c r="M148" s="25"/>
      <c r="N148" s="25"/>
      <c r="O148" s="25"/>
    </row>
    <row r="149" spans="1:15" ht="15.75">
      <c r="A149" s="22"/>
      <c r="B149" s="23"/>
      <c r="C149" s="24"/>
      <c r="D149" s="25"/>
      <c r="E149" s="25"/>
      <c r="F149" s="25"/>
      <c r="G149" s="26"/>
      <c r="H149" s="25"/>
      <c r="I149" s="25"/>
      <c r="J149" s="25"/>
      <c r="K149" s="26"/>
      <c r="L149" s="25"/>
      <c r="M149" s="25"/>
      <c r="N149" s="25"/>
      <c r="O149" s="25"/>
    </row>
    <row r="150" spans="1:15" ht="15.75">
      <c r="A150" s="22"/>
      <c r="B150" s="23"/>
      <c r="C150" s="24"/>
      <c r="D150" s="25"/>
      <c r="E150" s="25"/>
      <c r="F150" s="25"/>
      <c r="G150" s="26"/>
      <c r="H150" s="25"/>
      <c r="I150" s="25"/>
      <c r="J150" s="25"/>
      <c r="K150" s="26"/>
      <c r="L150" s="25"/>
      <c r="M150" s="25"/>
      <c r="N150" s="25"/>
      <c r="O150" s="25"/>
    </row>
    <row r="151" spans="1:15" ht="15.75">
      <c r="A151" s="22"/>
      <c r="B151" s="23"/>
      <c r="C151" s="24"/>
      <c r="D151" s="25"/>
      <c r="E151" s="25"/>
      <c r="F151" s="25"/>
      <c r="G151" s="26"/>
      <c r="H151" s="25"/>
      <c r="I151" s="25"/>
      <c r="J151" s="25"/>
      <c r="K151" s="26"/>
      <c r="L151" s="25"/>
      <c r="M151" s="25"/>
      <c r="N151" s="25"/>
      <c r="O151" s="25"/>
    </row>
    <row r="152" spans="1:15" ht="15.75">
      <c r="A152" s="22"/>
      <c r="B152" s="23"/>
      <c r="C152" s="24"/>
      <c r="D152" s="25"/>
      <c r="E152" s="25"/>
      <c r="F152" s="25"/>
      <c r="G152" s="26"/>
      <c r="H152" s="25"/>
      <c r="I152" s="25"/>
      <c r="J152" s="25"/>
      <c r="K152" s="26"/>
      <c r="L152" s="25"/>
      <c r="M152" s="25"/>
      <c r="N152" s="25"/>
      <c r="O152" s="25"/>
    </row>
    <row r="153" spans="1:15" ht="15.75">
      <c r="A153" s="22"/>
      <c r="B153" s="23"/>
      <c r="C153" s="24"/>
      <c r="D153" s="25"/>
      <c r="E153" s="25"/>
      <c r="F153" s="25"/>
      <c r="G153" s="26"/>
      <c r="H153" s="25"/>
      <c r="I153" s="25"/>
      <c r="J153" s="25"/>
      <c r="K153" s="26"/>
      <c r="L153" s="25"/>
      <c r="M153" s="25"/>
      <c r="N153" s="25"/>
      <c r="O153" s="25"/>
    </row>
    <row r="154" spans="1:15" ht="15.75">
      <c r="A154" s="22"/>
      <c r="B154" s="23"/>
      <c r="C154" s="24"/>
      <c r="D154" s="25"/>
      <c r="E154" s="25"/>
      <c r="F154" s="25"/>
      <c r="G154" s="26"/>
      <c r="H154" s="25"/>
      <c r="I154" s="25"/>
      <c r="J154" s="25"/>
      <c r="K154" s="26"/>
      <c r="L154" s="25"/>
      <c r="M154" s="25"/>
      <c r="N154" s="25"/>
      <c r="O154" s="25"/>
    </row>
    <row r="155" spans="1:15" ht="15.75">
      <c r="A155" s="22"/>
      <c r="B155" s="23"/>
      <c r="C155" s="24"/>
      <c r="D155" s="25"/>
      <c r="E155" s="25"/>
      <c r="F155" s="25"/>
      <c r="G155" s="26"/>
      <c r="H155" s="25"/>
      <c r="I155" s="25"/>
      <c r="J155" s="25"/>
      <c r="K155" s="26"/>
      <c r="L155" s="25"/>
      <c r="M155" s="25"/>
      <c r="N155" s="25"/>
      <c r="O155" s="25"/>
    </row>
    <row r="156" spans="1:15" ht="15.75">
      <c r="A156" s="22"/>
      <c r="B156" s="23"/>
      <c r="C156" s="24"/>
      <c r="D156" s="25"/>
      <c r="E156" s="25"/>
      <c r="F156" s="25"/>
      <c r="G156" s="26"/>
      <c r="H156" s="25"/>
      <c r="I156" s="25"/>
      <c r="J156" s="25"/>
      <c r="K156" s="26"/>
      <c r="L156" s="25"/>
      <c r="M156" s="25"/>
      <c r="N156" s="25"/>
      <c r="O156" s="25"/>
    </row>
    <row r="157" spans="1:15" ht="15.75">
      <c r="A157" s="22"/>
      <c r="B157" s="23"/>
      <c r="C157" s="24"/>
      <c r="D157" s="25"/>
      <c r="E157" s="25"/>
      <c r="F157" s="25"/>
      <c r="G157" s="26"/>
      <c r="H157" s="25"/>
      <c r="I157" s="25"/>
      <c r="J157" s="25"/>
      <c r="K157" s="26"/>
      <c r="L157" s="25"/>
      <c r="M157" s="25"/>
      <c r="N157" s="25"/>
      <c r="O157" s="25"/>
    </row>
    <row r="158" spans="1:15" ht="15.75">
      <c r="A158" s="22"/>
      <c r="B158" s="23"/>
      <c r="C158" s="24"/>
      <c r="D158" s="25"/>
      <c r="E158" s="25"/>
      <c r="F158" s="25"/>
      <c r="G158" s="26"/>
      <c r="H158" s="25"/>
      <c r="I158" s="25"/>
      <c r="J158" s="25"/>
      <c r="K158" s="26"/>
      <c r="L158" s="25"/>
      <c r="M158" s="25"/>
      <c r="N158" s="25"/>
      <c r="O158" s="25"/>
    </row>
    <row r="159" spans="1:15" ht="15.75">
      <c r="A159" s="22"/>
      <c r="B159" s="23"/>
      <c r="C159" s="24"/>
      <c r="D159" s="25"/>
      <c r="E159" s="25"/>
      <c r="F159" s="25"/>
      <c r="G159" s="26"/>
      <c r="H159" s="25"/>
      <c r="I159" s="25"/>
      <c r="J159" s="25"/>
      <c r="K159" s="26"/>
      <c r="L159" s="25"/>
      <c r="M159" s="25"/>
      <c r="N159" s="25"/>
      <c r="O159" s="25"/>
    </row>
    <row r="160" spans="1:15" ht="15.75">
      <c r="A160" s="22"/>
      <c r="B160" s="23"/>
      <c r="C160" s="24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ht="15.75">
      <c r="A161" s="22"/>
      <c r="B161" s="23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ht="15.75">
      <c r="A162" s="22"/>
      <c r="B162" s="23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ht="25.5">
      <c r="A163" s="5" t="s">
        <v>22</v>
      </c>
      <c r="B163" s="13" t="s">
        <v>0</v>
      </c>
      <c r="C163" s="13" t="s">
        <v>24</v>
      </c>
      <c r="D163" s="14" t="s">
        <v>1</v>
      </c>
      <c r="E163" s="14" t="s">
        <v>2</v>
      </c>
      <c r="F163" s="14" t="s">
        <v>3</v>
      </c>
      <c r="G163" s="14" t="s">
        <v>4</v>
      </c>
      <c r="H163" s="14" t="s">
        <v>5</v>
      </c>
      <c r="I163" s="14" t="s">
        <v>6</v>
      </c>
      <c r="J163" s="14" t="s">
        <v>7</v>
      </c>
      <c r="K163" s="14" t="s">
        <v>8</v>
      </c>
      <c r="L163" s="14" t="s">
        <v>9</v>
      </c>
      <c r="M163" s="14" t="s">
        <v>10</v>
      </c>
      <c r="N163" s="14" t="s">
        <v>11</v>
      </c>
      <c r="O163" s="14" t="s">
        <v>12</v>
      </c>
    </row>
    <row r="164" spans="1:15" ht="15.75">
      <c r="A164" s="4"/>
      <c r="B164" s="134" t="s">
        <v>13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1:15" ht="15.75">
      <c r="A165" s="75"/>
      <c r="B165" s="134" t="s">
        <v>14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1:15" ht="36.75">
      <c r="A166" s="3" t="s">
        <v>133</v>
      </c>
      <c r="B166" s="147" t="s">
        <v>134</v>
      </c>
      <c r="C166" s="167">
        <v>100</v>
      </c>
      <c r="D166" s="149">
        <v>0.4</v>
      </c>
      <c r="E166" s="149">
        <v>0.4</v>
      </c>
      <c r="F166" s="149">
        <v>9.8</v>
      </c>
      <c r="G166" s="149">
        <v>47</v>
      </c>
      <c r="H166" s="149">
        <v>0.03</v>
      </c>
      <c r="I166" s="149">
        <v>10</v>
      </c>
      <c r="J166" s="149"/>
      <c r="K166" s="149">
        <v>0.2</v>
      </c>
      <c r="L166" s="149">
        <v>16</v>
      </c>
      <c r="M166" s="149">
        <v>11</v>
      </c>
      <c r="N166" s="149">
        <v>9</v>
      </c>
      <c r="O166" s="149">
        <v>2.2</v>
      </c>
    </row>
    <row r="167" spans="1:15" ht="36">
      <c r="A167" s="40" t="s">
        <v>45</v>
      </c>
      <c r="B167" s="6" t="s">
        <v>56</v>
      </c>
      <c r="C167" s="2" t="s">
        <v>136</v>
      </c>
      <c r="D167" s="9">
        <v>10.61</v>
      </c>
      <c r="E167" s="9">
        <v>15.964</v>
      </c>
      <c r="F167" s="9">
        <v>0</v>
      </c>
      <c r="G167" s="11">
        <v>202</v>
      </c>
      <c r="H167" s="9">
        <v>0.07200000000000001</v>
      </c>
      <c r="I167" s="9">
        <v>2.43</v>
      </c>
      <c r="J167" s="10">
        <v>96.47999999999999</v>
      </c>
      <c r="K167" s="9">
        <v>1.9080000000000001</v>
      </c>
      <c r="L167" s="9">
        <v>48.690000000000005</v>
      </c>
      <c r="M167" s="9">
        <v>171.52200000000002</v>
      </c>
      <c r="N167" s="9">
        <v>22.428</v>
      </c>
      <c r="O167" s="9">
        <v>1.9800000000000002</v>
      </c>
    </row>
    <row r="168" spans="1:15" ht="36.75">
      <c r="A168" s="3" t="s">
        <v>34</v>
      </c>
      <c r="B168" s="6" t="s">
        <v>46</v>
      </c>
      <c r="C168" s="2" t="s">
        <v>119</v>
      </c>
      <c r="D168" s="30">
        <v>5.1</v>
      </c>
      <c r="E168" s="30">
        <v>2.847</v>
      </c>
      <c r="F168" s="30">
        <v>31.962</v>
      </c>
      <c r="G168" s="30">
        <v>186.1</v>
      </c>
      <c r="H168" s="30">
        <v>0.056999999999999995</v>
      </c>
      <c r="I168" s="30">
        <v>0</v>
      </c>
      <c r="J168" s="30">
        <v>12</v>
      </c>
      <c r="K168" s="30">
        <v>0.8025000000000001</v>
      </c>
      <c r="L168" s="30">
        <v>11.9115</v>
      </c>
      <c r="M168" s="30">
        <v>38.06775</v>
      </c>
      <c r="N168" s="30">
        <v>8.619</v>
      </c>
      <c r="O168" s="30">
        <v>0.858</v>
      </c>
    </row>
    <row r="169" spans="1:15" ht="36.75">
      <c r="A169" s="3" t="s">
        <v>32</v>
      </c>
      <c r="B169" s="147" t="s">
        <v>43</v>
      </c>
      <c r="C169" s="1" t="s">
        <v>44</v>
      </c>
      <c r="D169" s="9">
        <v>0.11</v>
      </c>
      <c r="E169" s="9">
        <v>0.06</v>
      </c>
      <c r="F169" s="9">
        <v>12.69</v>
      </c>
      <c r="G169" s="11">
        <v>45.05</v>
      </c>
      <c r="H169" s="9">
        <v>0.003</v>
      </c>
      <c r="I169" s="9">
        <v>1.03</v>
      </c>
      <c r="J169" s="9"/>
      <c r="K169" s="9">
        <v>0.02</v>
      </c>
      <c r="L169" s="9">
        <v>12.7</v>
      </c>
      <c r="M169" s="9">
        <v>3.9</v>
      </c>
      <c r="N169" s="9">
        <v>2.3</v>
      </c>
      <c r="O169" s="9">
        <v>0.5</v>
      </c>
    </row>
    <row r="170" spans="1:17" ht="36">
      <c r="A170" s="40" t="s">
        <v>31</v>
      </c>
      <c r="B170" s="147" t="s">
        <v>27</v>
      </c>
      <c r="C170" s="150">
        <v>35</v>
      </c>
      <c r="D170" s="9">
        <v>2.6599999999999997</v>
      </c>
      <c r="E170" s="9">
        <v>0.2799999999999999</v>
      </c>
      <c r="F170" s="9">
        <v>17.22</v>
      </c>
      <c r="G170" s="11">
        <v>82.25</v>
      </c>
      <c r="H170" s="9">
        <v>0.038500000000000006</v>
      </c>
      <c r="I170" s="10">
        <v>0</v>
      </c>
      <c r="J170" s="10">
        <v>0</v>
      </c>
      <c r="K170" s="9">
        <v>0.385</v>
      </c>
      <c r="L170" s="9">
        <v>7</v>
      </c>
      <c r="M170" s="9">
        <v>22.75</v>
      </c>
      <c r="N170" s="9">
        <v>4.899999999999999</v>
      </c>
      <c r="O170" s="9">
        <v>0.385</v>
      </c>
      <c r="P170">
        <v>0</v>
      </c>
      <c r="Q170" s="57">
        <v>0</v>
      </c>
    </row>
    <row r="171" spans="1:15" ht="36">
      <c r="A171" s="40" t="s">
        <v>30</v>
      </c>
      <c r="B171" s="147" t="s">
        <v>28</v>
      </c>
      <c r="C171" s="150">
        <v>20</v>
      </c>
      <c r="D171" s="9">
        <v>1.32</v>
      </c>
      <c r="E171" s="9">
        <v>0.24</v>
      </c>
      <c r="F171" s="9">
        <v>7.920000000000001</v>
      </c>
      <c r="G171" s="11">
        <v>39.6</v>
      </c>
      <c r="H171" s="9">
        <v>0.034</v>
      </c>
      <c r="I171" s="10">
        <v>0</v>
      </c>
      <c r="J171" s="10">
        <v>0</v>
      </c>
      <c r="K171" s="9">
        <v>0.27999999999999997</v>
      </c>
      <c r="L171" s="9">
        <v>5.800000000000001</v>
      </c>
      <c r="M171" s="9">
        <v>30</v>
      </c>
      <c r="N171" s="9">
        <v>9.4</v>
      </c>
      <c r="O171" s="9">
        <v>0.78</v>
      </c>
    </row>
    <row r="172" spans="1:17" ht="15.75">
      <c r="A172" s="5"/>
      <c r="B172" s="7" t="s">
        <v>15</v>
      </c>
      <c r="C172" s="8">
        <v>598</v>
      </c>
      <c r="D172" s="12">
        <f aca="true" t="shared" si="7" ref="D172:O172">SUM(D166:D171)</f>
        <v>20.2</v>
      </c>
      <c r="E172" s="12">
        <f t="shared" si="7"/>
        <v>19.791</v>
      </c>
      <c r="F172" s="12">
        <f t="shared" si="7"/>
        <v>79.592</v>
      </c>
      <c r="G172" s="12">
        <f t="shared" si="7"/>
        <v>602.0000000000001</v>
      </c>
      <c r="H172" s="12">
        <f t="shared" si="7"/>
        <v>0.23450000000000001</v>
      </c>
      <c r="I172" s="12">
        <f t="shared" si="7"/>
        <v>13.459999999999999</v>
      </c>
      <c r="J172" s="12">
        <f t="shared" si="7"/>
        <v>108.47999999999999</v>
      </c>
      <c r="K172" s="12">
        <f t="shared" si="7"/>
        <v>3.5955</v>
      </c>
      <c r="L172" s="12">
        <f t="shared" si="7"/>
        <v>102.1015</v>
      </c>
      <c r="M172" s="12">
        <f t="shared" si="7"/>
        <v>277.23975</v>
      </c>
      <c r="N172" s="12">
        <f t="shared" si="7"/>
        <v>56.64699999999999</v>
      </c>
      <c r="O172" s="12">
        <f t="shared" si="7"/>
        <v>6.703</v>
      </c>
      <c r="P172" s="88">
        <v>0.25</v>
      </c>
      <c r="Q172" s="58">
        <v>0.25</v>
      </c>
    </row>
    <row r="173" spans="1:15" ht="15.75">
      <c r="A173" s="4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1:17" ht="15.75">
      <c r="A174" s="75"/>
      <c r="B174" s="134" t="s">
        <v>16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Q174" s="58"/>
    </row>
    <row r="175" spans="1:17" ht="36">
      <c r="A175" s="40" t="s">
        <v>145</v>
      </c>
      <c r="B175" s="147" t="s">
        <v>146</v>
      </c>
      <c r="C175" s="167">
        <v>60</v>
      </c>
      <c r="D175" s="149">
        <v>7.029999999999999</v>
      </c>
      <c r="E175" s="149">
        <v>7.94</v>
      </c>
      <c r="F175" s="149">
        <v>19.75</v>
      </c>
      <c r="G175" s="149">
        <v>178.5</v>
      </c>
      <c r="H175" s="149">
        <v>0.051000000000000004</v>
      </c>
      <c r="I175" s="149">
        <v>0.11</v>
      </c>
      <c r="J175" s="198">
        <v>51.5</v>
      </c>
      <c r="K175" s="149">
        <v>0.56</v>
      </c>
      <c r="L175" s="149">
        <v>159.2</v>
      </c>
      <c r="M175" s="149">
        <v>117.5</v>
      </c>
      <c r="N175" s="149">
        <v>13.85</v>
      </c>
      <c r="O175" s="149">
        <v>0.56</v>
      </c>
      <c r="Q175" s="58"/>
    </row>
    <row r="176" spans="1:17" ht="36">
      <c r="A176" s="40" t="s">
        <v>64</v>
      </c>
      <c r="B176" s="6" t="s">
        <v>147</v>
      </c>
      <c r="C176" s="2" t="s">
        <v>148</v>
      </c>
      <c r="D176" s="30">
        <v>5.1</v>
      </c>
      <c r="E176" s="30">
        <v>5.38</v>
      </c>
      <c r="F176" s="30">
        <v>22.34</v>
      </c>
      <c r="G176" s="30">
        <v>191.35</v>
      </c>
      <c r="H176" s="30">
        <v>0.114</v>
      </c>
      <c r="I176" s="30">
        <v>18.78</v>
      </c>
      <c r="J176" s="30">
        <v>39</v>
      </c>
      <c r="K176" s="30">
        <v>0</v>
      </c>
      <c r="L176" s="30">
        <v>68.94</v>
      </c>
      <c r="M176" s="30">
        <v>172.79</v>
      </c>
      <c r="N176" s="30">
        <v>38.24</v>
      </c>
      <c r="O176" s="30">
        <v>2.68</v>
      </c>
      <c r="Q176" s="58"/>
    </row>
    <row r="177" spans="1:17" ht="15">
      <c r="A177" s="40" t="s">
        <v>49</v>
      </c>
      <c r="B177" s="6" t="s">
        <v>149</v>
      </c>
      <c r="C177" s="1" t="s">
        <v>48</v>
      </c>
      <c r="D177" s="30">
        <v>0.24000000000000002</v>
      </c>
      <c r="E177" s="30">
        <v>0.09000000000000001</v>
      </c>
      <c r="F177" s="30">
        <v>12.42</v>
      </c>
      <c r="G177" s="30">
        <v>54.2</v>
      </c>
      <c r="H177" s="30">
        <v>0.004</v>
      </c>
      <c r="I177" s="30">
        <v>50.03</v>
      </c>
      <c r="J177" s="30">
        <v>0</v>
      </c>
      <c r="K177" s="30">
        <v>0.19</v>
      </c>
      <c r="L177" s="30">
        <v>13.95</v>
      </c>
      <c r="M177" s="30">
        <v>3.65</v>
      </c>
      <c r="N177" s="30">
        <v>2.25</v>
      </c>
      <c r="O177" s="30">
        <v>0.41000000000000003</v>
      </c>
      <c r="Q177" s="58"/>
    </row>
    <row r="178" spans="1:17" ht="36.75">
      <c r="A178" s="3" t="s">
        <v>150</v>
      </c>
      <c r="B178" s="6" t="s">
        <v>151</v>
      </c>
      <c r="C178" s="1">
        <v>60</v>
      </c>
      <c r="D178" s="30">
        <v>6.28</v>
      </c>
      <c r="E178" s="30">
        <v>5.7</v>
      </c>
      <c r="F178" s="30">
        <v>20.6</v>
      </c>
      <c r="G178" s="30">
        <v>153.15</v>
      </c>
      <c r="H178" s="30">
        <v>0.06</v>
      </c>
      <c r="I178" s="30">
        <v>0.03</v>
      </c>
      <c r="J178" s="30">
        <v>27.2</v>
      </c>
      <c r="K178" s="30">
        <v>0.77</v>
      </c>
      <c r="L178" s="30">
        <v>40.64</v>
      </c>
      <c r="M178" s="30">
        <v>72.16</v>
      </c>
      <c r="N178" s="30">
        <v>17.28</v>
      </c>
      <c r="O178" s="30">
        <v>0.72</v>
      </c>
      <c r="Q178" s="58"/>
    </row>
    <row r="179" spans="1:17" ht="36">
      <c r="A179" s="40" t="s">
        <v>30</v>
      </c>
      <c r="B179" s="147" t="s">
        <v>28</v>
      </c>
      <c r="C179" s="150">
        <v>20</v>
      </c>
      <c r="D179" s="9">
        <v>1.32</v>
      </c>
      <c r="E179" s="9">
        <v>0.24</v>
      </c>
      <c r="F179" s="9">
        <v>7.920000000000001</v>
      </c>
      <c r="G179" s="11">
        <v>39.6</v>
      </c>
      <c r="H179" s="9">
        <v>0.034</v>
      </c>
      <c r="I179" s="10">
        <v>0</v>
      </c>
      <c r="J179" s="10">
        <v>0</v>
      </c>
      <c r="K179" s="9">
        <v>0.27999999999999997</v>
      </c>
      <c r="L179" s="9">
        <v>5.800000000000001</v>
      </c>
      <c r="M179" s="9">
        <v>30</v>
      </c>
      <c r="N179" s="9">
        <v>9.4</v>
      </c>
      <c r="O179" s="9">
        <v>0.78</v>
      </c>
      <c r="P179">
        <v>0</v>
      </c>
      <c r="Q179" s="58">
        <v>0</v>
      </c>
    </row>
    <row r="180" spans="1:17" ht="15.75">
      <c r="A180" s="5"/>
      <c r="B180" s="7" t="s">
        <v>15</v>
      </c>
      <c r="C180" s="8">
        <v>540</v>
      </c>
      <c r="D180" s="12">
        <f>SUM(D175:D179)</f>
        <v>19.97</v>
      </c>
      <c r="E180" s="12">
        <f aca="true" t="shared" si="8" ref="E180:Q180">SUM(E175:E179)</f>
        <v>19.349999999999998</v>
      </c>
      <c r="F180" s="12">
        <f t="shared" si="8"/>
        <v>83.03000000000002</v>
      </c>
      <c r="G180" s="12">
        <f t="shared" si="8"/>
        <v>616.8000000000001</v>
      </c>
      <c r="H180" s="12">
        <f t="shared" si="8"/>
        <v>0.263</v>
      </c>
      <c r="I180" s="12">
        <f t="shared" si="8"/>
        <v>68.95</v>
      </c>
      <c r="J180" s="12">
        <f t="shared" si="8"/>
        <v>117.7</v>
      </c>
      <c r="K180" s="12">
        <f t="shared" si="8"/>
        <v>1.8</v>
      </c>
      <c r="L180" s="12">
        <f t="shared" si="8"/>
        <v>288.53</v>
      </c>
      <c r="M180" s="12">
        <f t="shared" si="8"/>
        <v>396.0999999999999</v>
      </c>
      <c r="N180" s="12">
        <f t="shared" si="8"/>
        <v>81.02000000000001</v>
      </c>
      <c r="O180" s="12">
        <f t="shared" si="8"/>
        <v>5.15</v>
      </c>
      <c r="P180" s="12">
        <f t="shared" si="8"/>
        <v>0</v>
      </c>
      <c r="Q180" s="12">
        <f t="shared" si="8"/>
        <v>0</v>
      </c>
    </row>
    <row r="181" spans="1:17" ht="15.75">
      <c r="A181" s="182"/>
      <c r="B181" s="183"/>
      <c r="C181" s="199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1"/>
      <c r="Q181" s="58"/>
    </row>
    <row r="182" spans="1:17" ht="15.75">
      <c r="A182" s="75"/>
      <c r="B182" s="134" t="s">
        <v>17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Q182" s="58"/>
    </row>
    <row r="183" spans="1:17" ht="38.25">
      <c r="A183" s="41" t="s">
        <v>152</v>
      </c>
      <c r="B183" s="70" t="s">
        <v>153</v>
      </c>
      <c r="C183" s="73">
        <v>60</v>
      </c>
      <c r="D183" s="71">
        <v>0.8448</v>
      </c>
      <c r="E183" s="72">
        <v>3.6071999999999997</v>
      </c>
      <c r="F183" s="72">
        <v>4.9559999999999995</v>
      </c>
      <c r="G183" s="71">
        <v>55.68</v>
      </c>
      <c r="H183" s="71">
        <v>0.0102</v>
      </c>
      <c r="I183" s="71">
        <v>3.9899999999999998</v>
      </c>
      <c r="J183" s="71">
        <v>0</v>
      </c>
      <c r="K183" s="71">
        <v>1.6199999999999999</v>
      </c>
      <c r="L183" s="71">
        <v>21.278399999999998</v>
      </c>
      <c r="M183" s="71">
        <v>24.379199999999997</v>
      </c>
      <c r="N183" s="71">
        <v>12.416999999999998</v>
      </c>
      <c r="O183" s="71">
        <v>0.7944</v>
      </c>
      <c r="Q183" s="58"/>
    </row>
    <row r="184" spans="1:17" ht="36">
      <c r="A184" s="40" t="s">
        <v>138</v>
      </c>
      <c r="B184" s="6" t="s">
        <v>139</v>
      </c>
      <c r="C184" s="150">
        <v>90</v>
      </c>
      <c r="D184" s="30">
        <v>11.85</v>
      </c>
      <c r="E184" s="173">
        <v>8.06</v>
      </c>
      <c r="F184" s="173">
        <v>18.526</v>
      </c>
      <c r="G184" s="30">
        <v>198</v>
      </c>
      <c r="H184" s="30">
        <v>0.18000000000000002</v>
      </c>
      <c r="I184" s="30">
        <v>0.81</v>
      </c>
      <c r="J184" s="30">
        <v>12.419999999999998</v>
      </c>
      <c r="K184" s="30">
        <v>61.47000000000001</v>
      </c>
      <c r="L184" s="30">
        <v>51.642</v>
      </c>
      <c r="M184" s="30">
        <v>69.3</v>
      </c>
      <c r="N184" s="30">
        <v>19.98</v>
      </c>
      <c r="O184" s="30">
        <v>3.24</v>
      </c>
      <c r="Q184" s="58"/>
    </row>
    <row r="185" spans="1:17" ht="36">
      <c r="A185" s="40" t="s">
        <v>33</v>
      </c>
      <c r="B185" s="6" t="s">
        <v>129</v>
      </c>
      <c r="C185" s="150" t="s">
        <v>113</v>
      </c>
      <c r="D185" s="30">
        <v>3.13</v>
      </c>
      <c r="E185" s="30">
        <v>8.4315</v>
      </c>
      <c r="F185" s="30">
        <v>20.508999999999997</v>
      </c>
      <c r="G185" s="30">
        <v>170.25</v>
      </c>
      <c r="H185" s="30">
        <v>0.1395</v>
      </c>
      <c r="I185" s="30">
        <v>18.1605</v>
      </c>
      <c r="J185" s="30">
        <v>20</v>
      </c>
      <c r="K185" s="30">
        <v>0.23149999999999998</v>
      </c>
      <c r="L185" s="30">
        <v>38.175000000000004</v>
      </c>
      <c r="M185" s="30">
        <v>88.09499999999998</v>
      </c>
      <c r="N185" s="30">
        <v>27.75</v>
      </c>
      <c r="O185" s="30">
        <v>1.0195</v>
      </c>
      <c r="Q185" s="58"/>
    </row>
    <row r="186" spans="1:17" ht="36.75">
      <c r="A186" s="3" t="s">
        <v>32</v>
      </c>
      <c r="B186" s="147" t="s">
        <v>26</v>
      </c>
      <c r="C186" s="148" t="s">
        <v>47</v>
      </c>
      <c r="D186" s="149">
        <v>0.07</v>
      </c>
      <c r="E186" s="149">
        <v>0.02</v>
      </c>
      <c r="F186" s="149">
        <v>10</v>
      </c>
      <c r="G186" s="149">
        <v>40</v>
      </c>
      <c r="H186" s="149"/>
      <c r="I186" s="149">
        <v>0.03</v>
      </c>
      <c r="J186" s="149"/>
      <c r="K186" s="149"/>
      <c r="L186" s="149">
        <v>10.95</v>
      </c>
      <c r="M186" s="149">
        <v>2.8</v>
      </c>
      <c r="N186" s="149">
        <v>1.4</v>
      </c>
      <c r="O186" s="149">
        <v>0.26</v>
      </c>
      <c r="Q186" s="58"/>
    </row>
    <row r="187" spans="1:17" ht="36">
      <c r="A187" s="40" t="s">
        <v>31</v>
      </c>
      <c r="B187" s="147" t="s">
        <v>27</v>
      </c>
      <c r="C187" s="150">
        <v>35</v>
      </c>
      <c r="D187" s="9">
        <v>2.6599999999999997</v>
      </c>
      <c r="E187" s="9">
        <v>0.27999999999999997</v>
      </c>
      <c r="F187" s="9">
        <v>17.219999999999995</v>
      </c>
      <c r="G187" s="11">
        <v>82.25</v>
      </c>
      <c r="H187" s="9">
        <v>0.0385</v>
      </c>
      <c r="I187" s="10">
        <v>0</v>
      </c>
      <c r="J187" s="10">
        <v>0</v>
      </c>
      <c r="K187" s="9">
        <v>0.385</v>
      </c>
      <c r="L187" s="9">
        <v>7</v>
      </c>
      <c r="M187" s="9">
        <v>22.75</v>
      </c>
      <c r="N187" s="9">
        <v>4.8999999999999995</v>
      </c>
      <c r="O187" s="9">
        <v>0.385</v>
      </c>
      <c r="Q187" s="58"/>
    </row>
    <row r="188" spans="1:17" ht="36">
      <c r="A188" s="40" t="s">
        <v>30</v>
      </c>
      <c r="B188" s="147" t="s">
        <v>28</v>
      </c>
      <c r="C188" s="150">
        <v>25</v>
      </c>
      <c r="D188" s="9">
        <v>1.6500000000000001</v>
      </c>
      <c r="E188" s="9">
        <v>0.3</v>
      </c>
      <c r="F188" s="9">
        <v>9.9</v>
      </c>
      <c r="G188" s="11">
        <v>49.5</v>
      </c>
      <c r="H188" s="9">
        <v>0.0425</v>
      </c>
      <c r="I188" s="10">
        <v>0</v>
      </c>
      <c r="J188" s="10">
        <v>0</v>
      </c>
      <c r="K188" s="9">
        <v>0.35</v>
      </c>
      <c r="L188" s="9">
        <v>7.250000000000001</v>
      </c>
      <c r="M188" s="9">
        <v>37.5</v>
      </c>
      <c r="N188" s="9">
        <v>11.75</v>
      </c>
      <c r="O188" s="9">
        <v>0.9750000000000001</v>
      </c>
      <c r="Q188" s="58"/>
    </row>
    <row r="189" spans="1:17" ht="15.75">
      <c r="A189" s="5"/>
      <c r="B189" s="7" t="s">
        <v>15</v>
      </c>
      <c r="C189" s="8">
        <v>565</v>
      </c>
      <c r="D189" s="12">
        <f>SUM(D183:D188)</f>
        <v>20.2048</v>
      </c>
      <c r="E189" s="12">
        <f aca="true" t="shared" si="9" ref="E189:O189">SUM(E183:E188)</f>
        <v>20.698700000000002</v>
      </c>
      <c r="F189" s="12">
        <f t="shared" si="9"/>
        <v>81.111</v>
      </c>
      <c r="G189" s="12">
        <f t="shared" si="9"/>
        <v>595.6800000000001</v>
      </c>
      <c r="H189" s="12">
        <f t="shared" si="9"/>
        <v>0.4107</v>
      </c>
      <c r="I189" s="12">
        <f t="shared" si="9"/>
        <v>22.9905</v>
      </c>
      <c r="J189" s="12">
        <f t="shared" si="9"/>
        <v>32.42</v>
      </c>
      <c r="K189" s="12">
        <f t="shared" si="9"/>
        <v>64.0565</v>
      </c>
      <c r="L189" s="12">
        <f t="shared" si="9"/>
        <v>136.29540000000003</v>
      </c>
      <c r="M189" s="12">
        <f t="shared" si="9"/>
        <v>244.8242</v>
      </c>
      <c r="N189" s="12">
        <f t="shared" si="9"/>
        <v>78.197</v>
      </c>
      <c r="O189" s="12">
        <f t="shared" si="9"/>
        <v>6.6739</v>
      </c>
      <c r="P189" s="88">
        <v>0.25</v>
      </c>
      <c r="Q189" s="58">
        <v>0.25</v>
      </c>
    </row>
    <row r="190" spans="1:17" ht="15.75">
      <c r="A190" s="182"/>
      <c r="B190" s="183"/>
      <c r="C190" s="199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1"/>
      <c r="Q190" s="58"/>
    </row>
    <row r="191" spans="1:15" ht="15.75">
      <c r="A191" s="75"/>
      <c r="B191" s="134" t="s">
        <v>18</v>
      </c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1:15" ht="36">
      <c r="A192" s="40" t="s">
        <v>115</v>
      </c>
      <c r="B192" s="70" t="s">
        <v>116</v>
      </c>
      <c r="C192" s="73">
        <v>100</v>
      </c>
      <c r="D192" s="202">
        <v>0.85</v>
      </c>
      <c r="E192" s="91">
        <v>0.2</v>
      </c>
      <c r="F192" s="153">
        <v>8.9</v>
      </c>
      <c r="G192" s="153">
        <v>43</v>
      </c>
      <c r="H192" s="92">
        <v>0.04</v>
      </c>
      <c r="I192" s="154">
        <v>60</v>
      </c>
      <c r="J192" s="155"/>
      <c r="K192" s="154">
        <v>0.2</v>
      </c>
      <c r="L192" s="92">
        <v>34</v>
      </c>
      <c r="M192" s="92">
        <v>23</v>
      </c>
      <c r="N192" s="92">
        <v>13</v>
      </c>
      <c r="O192" s="92">
        <v>0.3</v>
      </c>
    </row>
    <row r="193" spans="1:15" ht="36">
      <c r="A193" s="40" t="s">
        <v>58</v>
      </c>
      <c r="B193" s="6" t="s">
        <v>59</v>
      </c>
      <c r="C193" s="1" t="s">
        <v>54</v>
      </c>
      <c r="D193" s="9">
        <v>7.2838</v>
      </c>
      <c r="E193" s="9">
        <v>11.7904</v>
      </c>
      <c r="F193" s="30">
        <v>8.14</v>
      </c>
      <c r="G193" s="30">
        <v>133.99</v>
      </c>
      <c r="H193" s="9">
        <v>0.0475</v>
      </c>
      <c r="I193" s="9">
        <v>0.2762</v>
      </c>
      <c r="J193" s="9">
        <v>29.62</v>
      </c>
      <c r="K193" s="9">
        <v>0.4205</v>
      </c>
      <c r="L193" s="9">
        <v>20.726</v>
      </c>
      <c r="M193" s="9">
        <v>80.202</v>
      </c>
      <c r="N193" s="9">
        <v>15.521</v>
      </c>
      <c r="O193" s="9">
        <v>0.6402000000000001</v>
      </c>
    </row>
    <row r="194" spans="1:15" ht="36.75">
      <c r="A194" s="3" t="s">
        <v>34</v>
      </c>
      <c r="B194" s="6" t="s">
        <v>46</v>
      </c>
      <c r="C194" s="2" t="s">
        <v>119</v>
      </c>
      <c r="D194" s="30">
        <v>5.1</v>
      </c>
      <c r="E194" s="30">
        <v>2.847</v>
      </c>
      <c r="F194" s="30">
        <v>31.96</v>
      </c>
      <c r="G194" s="30">
        <v>176.1</v>
      </c>
      <c r="H194" s="30">
        <v>0.056999999999999995</v>
      </c>
      <c r="I194" s="30">
        <v>0</v>
      </c>
      <c r="J194" s="30">
        <v>12</v>
      </c>
      <c r="K194" s="30">
        <v>0.8025000000000001</v>
      </c>
      <c r="L194" s="30">
        <v>11.9115</v>
      </c>
      <c r="M194" s="30">
        <v>38.06775</v>
      </c>
      <c r="N194" s="30">
        <v>8.619</v>
      </c>
      <c r="O194" s="30">
        <v>0.858</v>
      </c>
    </row>
    <row r="195" spans="1:15" ht="15">
      <c r="A195" s="164" t="s">
        <v>49</v>
      </c>
      <c r="B195" s="147" t="s">
        <v>107</v>
      </c>
      <c r="C195" s="148">
        <v>200</v>
      </c>
      <c r="D195" s="149">
        <v>0.34</v>
      </c>
      <c r="E195" s="149">
        <v>0.17</v>
      </c>
      <c r="F195" s="149">
        <v>11.475</v>
      </c>
      <c r="G195" s="149">
        <v>63.6</v>
      </c>
      <c r="H195" s="149">
        <v>0.024</v>
      </c>
      <c r="I195" s="149">
        <v>3.172</v>
      </c>
      <c r="J195" s="149">
        <v>0</v>
      </c>
      <c r="K195" s="149">
        <v>0.13</v>
      </c>
      <c r="L195" s="149">
        <v>16.668000000000003</v>
      </c>
      <c r="M195" s="149">
        <v>7.050000000000001</v>
      </c>
      <c r="N195" s="149">
        <v>7.782</v>
      </c>
      <c r="O195" s="149">
        <v>0.8800000000000001</v>
      </c>
    </row>
    <row r="196" spans="1:15" ht="36">
      <c r="A196" s="40" t="s">
        <v>31</v>
      </c>
      <c r="B196" s="147" t="s">
        <v>27</v>
      </c>
      <c r="C196" s="150">
        <v>20</v>
      </c>
      <c r="D196" s="9">
        <v>1.5199999999999998</v>
      </c>
      <c r="E196" s="9">
        <v>0.15999999999999998</v>
      </c>
      <c r="F196" s="30">
        <v>9.835</v>
      </c>
      <c r="G196" s="11">
        <v>47</v>
      </c>
      <c r="H196" s="9">
        <v>0.022000000000000002</v>
      </c>
      <c r="I196" s="10">
        <v>0</v>
      </c>
      <c r="J196" s="10">
        <v>0</v>
      </c>
      <c r="K196" s="9">
        <v>0.22</v>
      </c>
      <c r="L196" s="9">
        <v>4</v>
      </c>
      <c r="M196" s="9">
        <v>13</v>
      </c>
      <c r="N196" s="9">
        <v>2.7999999999999994</v>
      </c>
      <c r="O196" s="9">
        <v>0.22</v>
      </c>
    </row>
    <row r="197" spans="1:17" ht="15.75">
      <c r="A197" s="5"/>
      <c r="B197" s="7" t="s">
        <v>15</v>
      </c>
      <c r="C197" s="8">
        <v>573</v>
      </c>
      <c r="D197" s="12">
        <f>SUM(D192:D196)</f>
        <v>15.0938</v>
      </c>
      <c r="E197" s="12">
        <f aca="true" t="shared" si="10" ref="E197:O197">SUM(E192:E196)</f>
        <v>15.167399999999999</v>
      </c>
      <c r="F197" s="12">
        <f t="shared" si="10"/>
        <v>70.31</v>
      </c>
      <c r="G197" s="12">
        <f t="shared" si="10"/>
        <v>463.69000000000005</v>
      </c>
      <c r="H197" s="12">
        <f t="shared" si="10"/>
        <v>0.19049999999999997</v>
      </c>
      <c r="I197" s="12">
        <f t="shared" si="10"/>
        <v>63.4482</v>
      </c>
      <c r="J197" s="12">
        <f t="shared" si="10"/>
        <v>41.620000000000005</v>
      </c>
      <c r="K197" s="12">
        <f t="shared" si="10"/>
        <v>1.773</v>
      </c>
      <c r="L197" s="12">
        <f t="shared" si="10"/>
        <v>87.30550000000001</v>
      </c>
      <c r="M197" s="12">
        <f t="shared" si="10"/>
        <v>161.31975</v>
      </c>
      <c r="N197" s="12">
        <f t="shared" si="10"/>
        <v>47.721999999999994</v>
      </c>
      <c r="O197" s="12">
        <f t="shared" si="10"/>
        <v>2.8982000000000006</v>
      </c>
      <c r="P197" s="12">
        <f>SUM(P192:P196)</f>
        <v>0</v>
      </c>
      <c r="Q197" s="12">
        <f>SUM(Q192:Q196)</f>
        <v>0</v>
      </c>
    </row>
    <row r="198" spans="1:17" ht="15.75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4"/>
      <c r="Q198" s="58"/>
    </row>
    <row r="199" spans="1:15" ht="15.75">
      <c r="A199" s="75"/>
      <c r="B199" s="134" t="s">
        <v>19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1:15" ht="51">
      <c r="A200" s="41" t="s">
        <v>154</v>
      </c>
      <c r="B200" s="6" t="s">
        <v>155</v>
      </c>
      <c r="C200" s="1">
        <v>60</v>
      </c>
      <c r="D200" s="30">
        <v>1.23</v>
      </c>
      <c r="E200" s="30">
        <v>2.11</v>
      </c>
      <c r="F200" s="30">
        <v>4.92</v>
      </c>
      <c r="G200" s="30">
        <v>59.58</v>
      </c>
      <c r="H200" s="30">
        <v>0.0612</v>
      </c>
      <c r="I200" s="30">
        <v>5.58</v>
      </c>
      <c r="J200" s="203">
        <v>0</v>
      </c>
      <c r="K200" s="30">
        <v>1.6956</v>
      </c>
      <c r="L200" s="30">
        <v>11.196</v>
      </c>
      <c r="M200" s="30">
        <v>34.668</v>
      </c>
      <c r="N200" s="30">
        <v>11.718</v>
      </c>
      <c r="O200" s="30">
        <v>0.3942</v>
      </c>
    </row>
    <row r="201" spans="1:15" ht="38.25">
      <c r="A201" s="41" t="s">
        <v>77</v>
      </c>
      <c r="B201" s="6" t="s">
        <v>78</v>
      </c>
      <c r="C201" s="1" t="s">
        <v>148</v>
      </c>
      <c r="D201" s="30">
        <v>16.03</v>
      </c>
      <c r="E201" s="30">
        <v>18.16</v>
      </c>
      <c r="F201" s="30">
        <v>45.905</v>
      </c>
      <c r="G201" s="30">
        <v>415.89</v>
      </c>
      <c r="H201" s="30">
        <v>0.06916666666666665</v>
      </c>
      <c r="I201" s="30">
        <v>1.795</v>
      </c>
      <c r="J201" s="30">
        <v>0</v>
      </c>
      <c r="K201" s="30">
        <v>4</v>
      </c>
      <c r="L201" s="30">
        <v>18.136666666666667</v>
      </c>
      <c r="M201" s="30">
        <v>242.91833333333332</v>
      </c>
      <c r="N201" s="30">
        <v>51.51833333333333</v>
      </c>
      <c r="O201" s="30">
        <v>3.3916666666666666</v>
      </c>
    </row>
    <row r="202" spans="1:15" ht="36">
      <c r="A202" s="40" t="s">
        <v>32</v>
      </c>
      <c r="B202" s="6" t="s">
        <v>43</v>
      </c>
      <c r="C202" s="1" t="s">
        <v>44</v>
      </c>
      <c r="D202" s="10">
        <v>0.11</v>
      </c>
      <c r="E202" s="10">
        <v>0.06</v>
      </c>
      <c r="F202" s="9">
        <v>10.99</v>
      </c>
      <c r="G202" s="11">
        <v>45.05</v>
      </c>
      <c r="H202" s="10">
        <v>0.003</v>
      </c>
      <c r="I202" s="10">
        <v>1.03</v>
      </c>
      <c r="J202" s="10"/>
      <c r="K202" s="10">
        <v>0.02</v>
      </c>
      <c r="L202" s="9">
        <v>12.7</v>
      </c>
      <c r="M202" s="10">
        <v>3.9</v>
      </c>
      <c r="N202" s="10">
        <v>2.3</v>
      </c>
      <c r="O202" s="9">
        <v>0.5</v>
      </c>
    </row>
    <row r="203" spans="1:15" ht="36">
      <c r="A203" s="40" t="s">
        <v>31</v>
      </c>
      <c r="B203" s="147" t="s">
        <v>27</v>
      </c>
      <c r="C203" s="150">
        <v>20</v>
      </c>
      <c r="D203" s="9">
        <v>1.5199999999999998</v>
      </c>
      <c r="E203" s="9">
        <v>0.15999999999999998</v>
      </c>
      <c r="F203" s="9">
        <v>9.839999999999998</v>
      </c>
      <c r="G203" s="11">
        <v>47</v>
      </c>
      <c r="H203" s="9">
        <v>0.022000000000000002</v>
      </c>
      <c r="I203" s="10">
        <v>0</v>
      </c>
      <c r="J203" s="10">
        <v>0</v>
      </c>
      <c r="K203" s="9">
        <v>0.22</v>
      </c>
      <c r="L203" s="9">
        <v>4</v>
      </c>
      <c r="M203" s="9">
        <v>13</v>
      </c>
      <c r="N203" s="9">
        <v>2.7999999999999994</v>
      </c>
      <c r="O203" s="9">
        <v>0.22</v>
      </c>
    </row>
    <row r="204" spans="1:17" ht="36">
      <c r="A204" s="40" t="s">
        <v>30</v>
      </c>
      <c r="B204" s="147" t="s">
        <v>28</v>
      </c>
      <c r="C204" s="150">
        <v>20</v>
      </c>
      <c r="D204" s="9">
        <v>1.32</v>
      </c>
      <c r="E204" s="9">
        <v>0.24</v>
      </c>
      <c r="F204" s="9">
        <v>7.920000000000001</v>
      </c>
      <c r="G204" s="11">
        <v>39.6</v>
      </c>
      <c r="H204" s="9">
        <v>0.034</v>
      </c>
      <c r="I204" s="10">
        <v>0</v>
      </c>
      <c r="J204" s="10">
        <v>0</v>
      </c>
      <c r="K204" s="9">
        <v>0.27999999999999997</v>
      </c>
      <c r="L204" s="9">
        <v>5.800000000000001</v>
      </c>
      <c r="M204" s="9">
        <v>30</v>
      </c>
      <c r="N204" s="9">
        <v>9.4</v>
      </c>
      <c r="O204" s="9">
        <v>0.78</v>
      </c>
      <c r="P204">
        <v>0</v>
      </c>
      <c r="Q204" s="57">
        <v>0</v>
      </c>
    </row>
    <row r="205" spans="1:17" ht="15.75">
      <c r="A205" s="5"/>
      <c r="B205" s="7" t="s">
        <v>15</v>
      </c>
      <c r="C205" s="8">
        <v>500</v>
      </c>
      <c r="D205" s="12">
        <f>D200+D201+D202+D203+D204</f>
        <v>20.21</v>
      </c>
      <c r="E205" s="12">
        <f aca="true" t="shared" si="11" ref="E205:O205">E200+E201+E202+E203+E204</f>
        <v>20.729999999999997</v>
      </c>
      <c r="F205" s="12">
        <f t="shared" si="11"/>
        <v>79.575</v>
      </c>
      <c r="G205" s="12">
        <f t="shared" si="11"/>
        <v>607.12</v>
      </c>
      <c r="H205" s="12">
        <f t="shared" si="11"/>
        <v>0.18936666666666666</v>
      </c>
      <c r="I205" s="12">
        <f t="shared" si="11"/>
        <v>8.405</v>
      </c>
      <c r="J205" s="12">
        <f t="shared" si="11"/>
        <v>0</v>
      </c>
      <c r="K205" s="12">
        <f t="shared" si="11"/>
        <v>6.215599999999999</v>
      </c>
      <c r="L205" s="12">
        <f t="shared" si="11"/>
        <v>51.83266666666667</v>
      </c>
      <c r="M205" s="12">
        <f t="shared" si="11"/>
        <v>324.4863333333333</v>
      </c>
      <c r="N205" s="12">
        <f t="shared" si="11"/>
        <v>77.73633333333333</v>
      </c>
      <c r="O205" s="12">
        <f t="shared" si="11"/>
        <v>5.285866666666667</v>
      </c>
      <c r="P205" s="12" t="e">
        <f>P200+P201+#REF!+P202+P204</f>
        <v>#REF!</v>
      </c>
      <c r="Q205" s="12" t="e">
        <f>Q200+Q201+#REF!+Q202+Q204</f>
        <v>#REF!</v>
      </c>
    </row>
    <row r="206" spans="1:17" ht="15.75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4"/>
      <c r="Q206" s="58"/>
    </row>
    <row r="207" spans="1:17" ht="15.75">
      <c r="A207" s="75"/>
      <c r="B207" s="134" t="s">
        <v>20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Q207" s="58"/>
    </row>
    <row r="208" spans="1:17" ht="36">
      <c r="A208" s="40" t="s">
        <v>80</v>
      </c>
      <c r="B208" s="6" t="s">
        <v>79</v>
      </c>
      <c r="C208" s="1" t="s">
        <v>156</v>
      </c>
      <c r="D208" s="9">
        <v>9.75</v>
      </c>
      <c r="E208" s="9">
        <v>10.1</v>
      </c>
      <c r="F208" s="9">
        <v>12.9174</v>
      </c>
      <c r="G208" s="30">
        <v>146.52</v>
      </c>
      <c r="H208" s="9">
        <v>0.0522</v>
      </c>
      <c r="I208" s="9">
        <v>0.5356000000000001</v>
      </c>
      <c r="J208" s="9">
        <v>10.920000000000002</v>
      </c>
      <c r="K208" s="9">
        <v>4.079</v>
      </c>
      <c r="L208" s="9">
        <v>32.804</v>
      </c>
      <c r="M208" s="9">
        <v>120.77000000000001</v>
      </c>
      <c r="N208" s="9">
        <v>19.248</v>
      </c>
      <c r="O208" s="9">
        <v>1.0656</v>
      </c>
      <c r="Q208" s="58"/>
    </row>
    <row r="209" spans="1:17" ht="36">
      <c r="A209" s="40" t="s">
        <v>33</v>
      </c>
      <c r="B209" s="6" t="s">
        <v>157</v>
      </c>
      <c r="C209" s="1">
        <v>150</v>
      </c>
      <c r="D209" s="9">
        <v>3.09</v>
      </c>
      <c r="E209" s="9">
        <v>4.81</v>
      </c>
      <c r="F209" s="9">
        <v>20.44</v>
      </c>
      <c r="G209" s="30">
        <v>137.25</v>
      </c>
      <c r="H209" s="9">
        <v>0.1395</v>
      </c>
      <c r="I209" s="9">
        <v>18.1605</v>
      </c>
      <c r="J209" s="9">
        <v>20</v>
      </c>
      <c r="K209" s="9">
        <v>0.23149999999999998</v>
      </c>
      <c r="L209" s="9">
        <v>38.175000000000004</v>
      </c>
      <c r="M209" s="9">
        <v>88.09499999999998</v>
      </c>
      <c r="N209" s="9">
        <v>27.75</v>
      </c>
      <c r="O209" s="9">
        <v>1.0195</v>
      </c>
      <c r="Q209" s="58"/>
    </row>
    <row r="210" spans="1:17" ht="36">
      <c r="A210" s="40" t="s">
        <v>158</v>
      </c>
      <c r="B210" s="95" t="s">
        <v>159</v>
      </c>
      <c r="C210" s="96">
        <v>75</v>
      </c>
      <c r="D210" s="97">
        <v>4.25</v>
      </c>
      <c r="E210" s="97">
        <v>4.77</v>
      </c>
      <c r="F210" s="97">
        <v>29.85</v>
      </c>
      <c r="G210" s="97">
        <v>214</v>
      </c>
      <c r="H210" s="97">
        <v>0.012</v>
      </c>
      <c r="I210" s="97">
        <v>0.03</v>
      </c>
      <c r="J210" s="97">
        <v>0</v>
      </c>
      <c r="K210" s="97">
        <v>3.53</v>
      </c>
      <c r="L210" s="97">
        <v>15.98</v>
      </c>
      <c r="M210" s="97">
        <v>57.6</v>
      </c>
      <c r="N210" s="97">
        <v>21.15</v>
      </c>
      <c r="O210" s="97">
        <v>1.04</v>
      </c>
      <c r="Q210" s="58"/>
    </row>
    <row r="211" spans="1:17" ht="36.75">
      <c r="A211" s="3" t="s">
        <v>32</v>
      </c>
      <c r="B211" s="147" t="s">
        <v>126</v>
      </c>
      <c r="C211" s="1" t="s">
        <v>127</v>
      </c>
      <c r="D211" s="30">
        <v>0.09</v>
      </c>
      <c r="E211" s="30">
        <v>0.02</v>
      </c>
      <c r="F211" s="30">
        <v>10.72</v>
      </c>
      <c r="G211" s="30">
        <v>43.34</v>
      </c>
      <c r="H211" s="30"/>
      <c r="I211" s="30">
        <v>0.03</v>
      </c>
      <c r="J211" s="30"/>
      <c r="K211" s="30"/>
      <c r="L211" s="30">
        <v>11.25</v>
      </c>
      <c r="M211" s="30">
        <v>2.95</v>
      </c>
      <c r="N211" s="30">
        <v>1.7</v>
      </c>
      <c r="O211" s="30">
        <v>0.29</v>
      </c>
      <c r="Q211" s="58"/>
    </row>
    <row r="212" spans="1:17" ht="36">
      <c r="A212" s="40" t="s">
        <v>30</v>
      </c>
      <c r="B212" s="147" t="s">
        <v>28</v>
      </c>
      <c r="C212" s="150">
        <v>30</v>
      </c>
      <c r="D212" s="9">
        <v>1.98</v>
      </c>
      <c r="E212" s="9">
        <v>0.36</v>
      </c>
      <c r="F212" s="9">
        <v>11.88</v>
      </c>
      <c r="G212" s="11">
        <v>59.400000000000006</v>
      </c>
      <c r="H212" s="9">
        <v>0.034</v>
      </c>
      <c r="I212" s="10">
        <v>0</v>
      </c>
      <c r="J212" s="10">
        <v>0</v>
      </c>
      <c r="K212" s="9">
        <v>0.27999999999999997</v>
      </c>
      <c r="L212" s="9">
        <v>5.800000000000001</v>
      </c>
      <c r="M212" s="9">
        <v>30</v>
      </c>
      <c r="N212" s="9">
        <v>9.4</v>
      </c>
      <c r="O212" s="9">
        <v>0.78</v>
      </c>
      <c r="Q212" s="58"/>
    </row>
    <row r="213" spans="1:17" ht="15.75">
      <c r="A213" s="5"/>
      <c r="B213" s="7" t="s">
        <v>15</v>
      </c>
      <c r="C213" s="8">
        <v>553.5</v>
      </c>
      <c r="D213" s="12">
        <f>SUM(D208:D212)</f>
        <v>19.16</v>
      </c>
      <c r="E213" s="12">
        <f aca="true" t="shared" si="12" ref="E213:Q213">SUM(E208:E212)</f>
        <v>20.06</v>
      </c>
      <c r="F213" s="12">
        <f t="shared" si="12"/>
        <v>85.8074</v>
      </c>
      <c r="G213" s="12">
        <f t="shared" si="12"/>
        <v>600.51</v>
      </c>
      <c r="H213" s="12">
        <f t="shared" si="12"/>
        <v>0.23770000000000002</v>
      </c>
      <c r="I213" s="12">
        <f t="shared" si="12"/>
        <v>18.7561</v>
      </c>
      <c r="J213" s="12">
        <f t="shared" si="12"/>
        <v>30.92</v>
      </c>
      <c r="K213" s="12">
        <f t="shared" si="12"/>
        <v>8.120499999999998</v>
      </c>
      <c r="L213" s="12">
        <f t="shared" si="12"/>
        <v>104.00900000000001</v>
      </c>
      <c r="M213" s="12">
        <f t="shared" si="12"/>
        <v>299.415</v>
      </c>
      <c r="N213" s="12">
        <f t="shared" si="12"/>
        <v>79.248</v>
      </c>
      <c r="O213" s="12">
        <f t="shared" si="12"/>
        <v>4.1951</v>
      </c>
      <c r="P213" s="12">
        <f t="shared" si="12"/>
        <v>0</v>
      </c>
      <c r="Q213" s="12">
        <f t="shared" si="12"/>
        <v>0</v>
      </c>
    </row>
    <row r="214" spans="1:17" ht="15.75">
      <c r="A214" s="5"/>
      <c r="B214" s="7" t="s">
        <v>160</v>
      </c>
      <c r="C214" s="8">
        <f>C172+C180+C189+C197+C205+C213</f>
        <v>3329.5</v>
      </c>
      <c r="D214" s="8">
        <f aca="true" t="shared" si="13" ref="D214:Q214">D172+D180+D189+D197+D205+D213</f>
        <v>114.83859999999999</v>
      </c>
      <c r="E214" s="8">
        <f t="shared" si="13"/>
        <v>115.7971</v>
      </c>
      <c r="F214" s="8">
        <f t="shared" si="13"/>
        <v>479.42539999999997</v>
      </c>
      <c r="G214" s="8">
        <f t="shared" si="13"/>
        <v>3485.8</v>
      </c>
      <c r="H214" s="8">
        <f t="shared" si="13"/>
        <v>1.5257666666666667</v>
      </c>
      <c r="I214" s="8">
        <f t="shared" si="13"/>
        <v>196.0098</v>
      </c>
      <c r="J214" s="8">
        <f t="shared" si="13"/>
        <v>331.14000000000004</v>
      </c>
      <c r="K214" s="8">
        <f t="shared" si="13"/>
        <v>85.56109999999998</v>
      </c>
      <c r="L214" s="8">
        <f t="shared" si="13"/>
        <v>770.0740666666667</v>
      </c>
      <c r="M214" s="8">
        <f t="shared" si="13"/>
        <v>1703.385033333333</v>
      </c>
      <c r="N214" s="8">
        <f t="shared" si="13"/>
        <v>420.57033333333334</v>
      </c>
      <c r="O214" s="8">
        <f t="shared" si="13"/>
        <v>30.906066666666668</v>
      </c>
      <c r="P214" s="8" t="e">
        <f t="shared" si="13"/>
        <v>#REF!</v>
      </c>
      <c r="Q214" s="8" t="e">
        <f t="shared" si="13"/>
        <v>#REF!</v>
      </c>
    </row>
    <row r="215" spans="1:15" ht="15.75">
      <c r="A215" s="204"/>
      <c r="B215" s="87" t="s">
        <v>70</v>
      </c>
      <c r="C215" s="76">
        <f>C121+C214</f>
        <v>6726</v>
      </c>
      <c r="D215" s="84">
        <f aca="true" t="shared" si="14" ref="D215:O215">D121+D214</f>
        <v>226.3396</v>
      </c>
      <c r="E215" s="84">
        <f t="shared" si="14"/>
        <v>229.3792</v>
      </c>
      <c r="F215" s="84">
        <f t="shared" si="14"/>
        <v>971.6134999999999</v>
      </c>
      <c r="G215" s="84">
        <f t="shared" si="14"/>
        <v>6931.445217391305</v>
      </c>
      <c r="H215" s="84">
        <f t="shared" si="14"/>
        <v>3.8337231884057976</v>
      </c>
      <c r="I215" s="84">
        <f t="shared" si="14"/>
        <v>317.71495217391305</v>
      </c>
      <c r="J215" s="84">
        <f t="shared" si="14"/>
        <v>547.3591304347826</v>
      </c>
      <c r="K215" s="84">
        <f t="shared" si="14"/>
        <v>178.8131652173913</v>
      </c>
      <c r="L215" s="84">
        <f t="shared" si="14"/>
        <v>1548.7623014492756</v>
      </c>
      <c r="M215" s="84">
        <f t="shared" si="14"/>
        <v>3790.905735507246</v>
      </c>
      <c r="N215" s="84">
        <f t="shared" si="14"/>
        <v>1073.6416420289856</v>
      </c>
      <c r="O215" s="84">
        <f t="shared" si="14"/>
        <v>72.32184057971014</v>
      </c>
    </row>
    <row r="216" spans="1:16" ht="15.75">
      <c r="A216" s="204"/>
      <c r="B216" s="87" t="s">
        <v>71</v>
      </c>
      <c r="C216" s="86">
        <f>C215/12</f>
        <v>560.5</v>
      </c>
      <c r="D216" s="84">
        <f aca="true" t="shared" si="15" ref="D216:O216">D215/12</f>
        <v>18.861633333333334</v>
      </c>
      <c r="E216" s="84">
        <f t="shared" si="15"/>
        <v>19.114933333333333</v>
      </c>
      <c r="F216" s="84">
        <f t="shared" si="15"/>
        <v>80.96779166666666</v>
      </c>
      <c r="G216" s="84">
        <f t="shared" si="15"/>
        <v>577.6204347826088</v>
      </c>
      <c r="H216" s="84">
        <f t="shared" si="15"/>
        <v>0.3194769323671498</v>
      </c>
      <c r="I216" s="84">
        <f t="shared" si="15"/>
        <v>26.476246014492755</v>
      </c>
      <c r="J216" s="84">
        <f t="shared" si="15"/>
        <v>45.61326086956522</v>
      </c>
      <c r="K216" s="84">
        <f t="shared" si="15"/>
        <v>14.901097101449274</v>
      </c>
      <c r="L216" s="84">
        <f t="shared" si="15"/>
        <v>129.06352512077297</v>
      </c>
      <c r="M216" s="84">
        <f t="shared" si="15"/>
        <v>315.9088112922705</v>
      </c>
      <c r="N216" s="84">
        <f t="shared" si="15"/>
        <v>89.4701368357488</v>
      </c>
      <c r="O216" s="84">
        <f t="shared" si="15"/>
        <v>6.026820048309179</v>
      </c>
      <c r="P216" s="88">
        <v>0.25</v>
      </c>
    </row>
    <row r="222" ht="15">
      <c r="Q222" s="58"/>
    </row>
  </sheetData>
  <sheetProtection/>
  <mergeCells count="24">
    <mergeCell ref="B174:O174"/>
    <mergeCell ref="B182:O182"/>
    <mergeCell ref="B191:O191"/>
    <mergeCell ref="B199:O199"/>
    <mergeCell ref="B207:O207"/>
    <mergeCell ref="C93:O93"/>
    <mergeCell ref="A101:O101"/>
    <mergeCell ref="B103:O103"/>
    <mergeCell ref="B114:O114"/>
    <mergeCell ref="B164:O164"/>
    <mergeCell ref="B165:O165"/>
    <mergeCell ref="B55:O55"/>
    <mergeCell ref="B56:O56"/>
    <mergeCell ref="B64:O64"/>
    <mergeCell ref="A83:O83"/>
    <mergeCell ref="B84:O84"/>
    <mergeCell ref="A92:O92"/>
    <mergeCell ref="A2:A53"/>
    <mergeCell ref="B2:O3"/>
    <mergeCell ref="B20:K20"/>
    <mergeCell ref="B21:K21"/>
    <mergeCell ref="B22:K22"/>
    <mergeCell ref="B52:O52"/>
    <mergeCell ref="K53:O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7"/>
  <sheetViews>
    <sheetView zoomScalePageLayoutView="0" workbookViewId="0" topLeftCell="A1">
      <selection activeCell="B22" sqref="B22:L22"/>
    </sheetView>
  </sheetViews>
  <sheetFormatPr defaultColWidth="9.140625" defaultRowHeight="15"/>
  <cols>
    <col min="1" max="1" width="28.7109375" style="85" customWidth="1"/>
    <col min="2" max="2" width="55.00390625" style="0" customWidth="1"/>
    <col min="3" max="3" width="11.00390625" style="0" customWidth="1"/>
    <col min="4" max="4" width="9.28125" style="0" bestFit="1" customWidth="1"/>
    <col min="5" max="5" width="10.7109375" style="0" customWidth="1"/>
    <col min="6" max="6" width="9.57421875" style="0" bestFit="1" customWidth="1"/>
    <col min="7" max="7" width="11.00390625" style="0" customWidth="1"/>
    <col min="8" max="9" width="9.28125" style="0" bestFit="1" customWidth="1"/>
    <col min="10" max="10" width="11.28125" style="0" customWidth="1"/>
    <col min="11" max="11" width="9.28125" style="0" bestFit="1" customWidth="1"/>
    <col min="12" max="12" width="11.00390625" style="0" customWidth="1"/>
    <col min="13" max="13" width="12.00390625" style="0" customWidth="1"/>
    <col min="14" max="14" width="11.28125" style="0" customWidth="1"/>
    <col min="15" max="15" width="9.28125" style="0" bestFit="1" customWidth="1"/>
    <col min="16" max="16" width="0" style="0" hidden="1" customWidth="1"/>
    <col min="17" max="17" width="9.140625" style="57" hidden="1" customWidth="1"/>
    <col min="18" max="18" width="9.140625" style="56" customWidth="1"/>
  </cols>
  <sheetData>
    <row r="2" spans="1:15" ht="15">
      <c r="A2" s="14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>
      <c r="A3" s="141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>
      <c r="A4" s="14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8">
      <c r="A5" s="14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8">
      <c r="A6" s="14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8">
      <c r="A7" s="14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8">
      <c r="A8" s="14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8">
      <c r="A9" s="141"/>
      <c r="M9" s="59"/>
      <c r="N9" s="59"/>
      <c r="O9" s="59"/>
    </row>
    <row r="10" spans="1:15" ht="18">
      <c r="A10" s="141"/>
      <c r="M10" s="59"/>
      <c r="N10" s="59"/>
      <c r="O10" s="59"/>
    </row>
    <row r="11" spans="1:15" ht="18">
      <c r="A11" s="141"/>
      <c r="M11" s="59"/>
      <c r="N11" s="59"/>
      <c r="O11" s="59"/>
    </row>
    <row r="12" spans="1:15" ht="18">
      <c r="A12" s="141"/>
      <c r="B12" s="82" t="s">
        <v>66</v>
      </c>
      <c r="C12" s="43"/>
      <c r="D12" s="44"/>
      <c r="E12" s="44"/>
      <c r="H12" s="39"/>
      <c r="I12" s="45" t="s">
        <v>39</v>
      </c>
      <c r="J12" s="45"/>
      <c r="K12" s="45"/>
      <c r="M12" s="59"/>
      <c r="N12" s="59"/>
      <c r="O12" s="59"/>
    </row>
    <row r="13" spans="1:15" ht="18">
      <c r="A13" s="141"/>
      <c r="B13" s="83" t="s">
        <v>67</v>
      </c>
      <c r="C13" s="43"/>
      <c r="D13" s="44"/>
      <c r="E13" s="44"/>
      <c r="H13" s="39"/>
      <c r="I13" s="45" t="s">
        <v>81</v>
      </c>
      <c r="J13" s="45"/>
      <c r="K13" s="45"/>
      <c r="M13" s="59"/>
      <c r="N13" s="59"/>
      <c r="O13" s="59"/>
    </row>
    <row r="14" spans="1:15" ht="18">
      <c r="A14" s="141"/>
      <c r="B14" s="54"/>
      <c r="C14" s="46"/>
      <c r="D14" s="44"/>
      <c r="E14" s="44"/>
      <c r="H14" s="39"/>
      <c r="L14" s="44"/>
      <c r="M14" s="59"/>
      <c r="N14" s="59"/>
      <c r="O14" s="59"/>
    </row>
    <row r="15" spans="1:15" ht="18">
      <c r="A15" s="141"/>
      <c r="B15" s="53" t="s">
        <v>68</v>
      </c>
      <c r="C15" s="43"/>
      <c r="D15" s="44"/>
      <c r="E15" s="44"/>
      <c r="H15" s="39"/>
      <c r="I15" s="47" t="s">
        <v>82</v>
      </c>
      <c r="J15" s="47"/>
      <c r="K15" s="47"/>
      <c r="L15" s="48"/>
      <c r="M15" s="59"/>
      <c r="N15" s="59"/>
      <c r="O15" s="59"/>
    </row>
    <row r="16" spans="1:15" ht="18">
      <c r="A16" s="141"/>
      <c r="B16" s="43"/>
      <c r="C16" s="43"/>
      <c r="D16" s="44"/>
      <c r="E16" s="44"/>
      <c r="F16" s="44"/>
      <c r="G16" s="44"/>
      <c r="H16" s="44"/>
      <c r="I16" s="44"/>
      <c r="J16" s="49"/>
      <c r="K16" s="50"/>
      <c r="L16" s="48"/>
      <c r="M16" s="59"/>
      <c r="N16" s="59"/>
      <c r="O16" s="59"/>
    </row>
    <row r="17" spans="1:15" ht="18">
      <c r="A17" s="141"/>
      <c r="B17" s="51"/>
      <c r="C17" s="42"/>
      <c r="D17" s="44"/>
      <c r="E17" s="44"/>
      <c r="F17" s="44"/>
      <c r="G17" s="44"/>
      <c r="H17" s="39"/>
      <c r="M17" s="59"/>
      <c r="N17" s="59"/>
      <c r="O17" s="59"/>
    </row>
    <row r="18" spans="1:15" ht="18">
      <c r="A18" s="141"/>
      <c r="B18" s="42"/>
      <c r="C18" s="44"/>
      <c r="D18" s="44"/>
      <c r="E18" s="44"/>
      <c r="F18" s="44"/>
      <c r="G18" s="44"/>
      <c r="H18" s="44"/>
      <c r="I18" s="44"/>
      <c r="J18" s="49"/>
      <c r="K18" s="49"/>
      <c r="L18" s="52"/>
      <c r="M18" s="59"/>
      <c r="N18" s="59"/>
      <c r="O18" s="59"/>
    </row>
    <row r="19" spans="1:15" ht="18">
      <c r="A19" s="141"/>
      <c r="B19" s="42"/>
      <c r="C19" s="44"/>
      <c r="D19" s="44"/>
      <c r="E19" s="44"/>
      <c r="F19" s="44"/>
      <c r="G19" s="44"/>
      <c r="H19" s="44"/>
      <c r="I19" s="44"/>
      <c r="J19" s="49"/>
      <c r="K19" s="49"/>
      <c r="L19" s="52"/>
      <c r="M19" s="59"/>
      <c r="N19" s="59"/>
      <c r="O19" s="59"/>
    </row>
    <row r="20" spans="1:15" ht="34.5">
      <c r="A20" s="141"/>
      <c r="B20" s="142" t="s">
        <v>38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59"/>
      <c r="N20" s="59"/>
      <c r="O20" s="59"/>
    </row>
    <row r="21" spans="1:15" ht="18.75">
      <c r="A21" s="141"/>
      <c r="B21" s="133" t="s">
        <v>40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59"/>
      <c r="N21" s="59"/>
      <c r="O21" s="59"/>
    </row>
    <row r="22" spans="1:15" ht="18.75">
      <c r="A22" s="141"/>
      <c r="B22" s="133" t="s">
        <v>88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59"/>
      <c r="N22" s="59"/>
      <c r="O22" s="59"/>
    </row>
    <row r="23" spans="1:15" ht="18.75">
      <c r="A23" s="141"/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59"/>
      <c r="N23" s="59"/>
      <c r="O23" s="59"/>
    </row>
    <row r="24" spans="1:15" ht="18">
      <c r="A24" s="141"/>
      <c r="M24" s="59"/>
      <c r="N24" s="59"/>
      <c r="O24" s="59"/>
    </row>
    <row r="25" spans="1:15" ht="18">
      <c r="A25" s="14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8">
      <c r="A26" s="141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8">
      <c r="A27" s="14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8">
      <c r="A28" s="141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8">
      <c r="A29" s="14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8">
      <c r="A30" s="141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8">
      <c r="A31" s="141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8">
      <c r="A32" s="141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8">
      <c r="A33" s="141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8">
      <c r="A34" s="141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8">
      <c r="A35" s="14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8">
      <c r="A36" s="14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8">
      <c r="A37" s="141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8">
      <c r="A38" s="14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8">
      <c r="A39" s="14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8">
      <c r="A40" s="14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8">
      <c r="A41" s="14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8">
      <c r="A42" s="14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8">
      <c r="A43" s="14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8">
      <c r="A44" s="14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8">
      <c r="A45" s="14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8">
      <c r="A46" s="14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8">
      <c r="A47" s="14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8">
      <c r="A48" s="141"/>
      <c r="B48" s="140" t="s">
        <v>37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ht="15">
      <c r="A49" s="141"/>
      <c r="B49" s="143" t="s">
        <v>73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ht="15">
      <c r="A50" s="141"/>
    </row>
    <row r="51" spans="1:15" ht="25.5">
      <c r="A51" s="5" t="s">
        <v>22</v>
      </c>
      <c r="B51" s="13" t="s">
        <v>0</v>
      </c>
      <c r="C51" s="13" t="s">
        <v>24</v>
      </c>
      <c r="D51" s="14" t="s">
        <v>1</v>
      </c>
      <c r="E51" s="14" t="s">
        <v>2</v>
      </c>
      <c r="F51" s="14" t="s">
        <v>3</v>
      </c>
      <c r="G51" s="14" t="s">
        <v>4</v>
      </c>
      <c r="H51" s="14" t="s">
        <v>5</v>
      </c>
      <c r="I51" s="14" t="s">
        <v>6</v>
      </c>
      <c r="J51" s="14" t="s">
        <v>7</v>
      </c>
      <c r="K51" s="14" t="s">
        <v>8</v>
      </c>
      <c r="L51" s="14" t="s">
        <v>9</v>
      </c>
      <c r="M51" s="14" t="s">
        <v>10</v>
      </c>
      <c r="N51" s="14" t="s">
        <v>11</v>
      </c>
      <c r="O51" s="14" t="s">
        <v>12</v>
      </c>
    </row>
    <row r="52" spans="1:15" ht="23.25" customHeight="1">
      <c r="A52" s="74"/>
      <c r="B52" s="135" t="s">
        <v>23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1:15" ht="23.25" customHeight="1">
      <c r="A53" s="18"/>
      <c r="B53" s="130" t="s">
        <v>14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2"/>
    </row>
    <row r="54" spans="1:18" s="108" customFormat="1" ht="37.5" customHeight="1">
      <c r="A54" s="112" t="s">
        <v>99</v>
      </c>
      <c r="B54" s="113" t="s">
        <v>53</v>
      </c>
      <c r="C54" s="114">
        <v>100</v>
      </c>
      <c r="D54" s="115">
        <v>10.07</v>
      </c>
      <c r="E54" s="115">
        <v>12.84</v>
      </c>
      <c r="F54" s="115">
        <v>0.36</v>
      </c>
      <c r="G54" s="115">
        <v>201.12</v>
      </c>
      <c r="H54" s="115">
        <v>0.15217391304347827</v>
      </c>
      <c r="I54" s="115">
        <v>0.21739130434782608</v>
      </c>
      <c r="J54" s="115">
        <v>3.0434782608695623</v>
      </c>
      <c r="K54" s="115">
        <v>2.5217391304347823</v>
      </c>
      <c r="L54" s="115">
        <v>14.978260869565219</v>
      </c>
      <c r="M54" s="115">
        <v>116.21739130434783</v>
      </c>
      <c r="N54" s="115">
        <v>17.869565217391308</v>
      </c>
      <c r="O54" s="115">
        <v>1.891304347826087</v>
      </c>
      <c r="Q54" s="109"/>
      <c r="R54" s="110"/>
    </row>
    <row r="55" spans="1:18" s="108" customFormat="1" ht="36.75">
      <c r="A55" s="112" t="s">
        <v>34</v>
      </c>
      <c r="B55" s="113" t="s">
        <v>46</v>
      </c>
      <c r="C55" s="114" t="s">
        <v>55</v>
      </c>
      <c r="D55" s="115">
        <v>6.1</v>
      </c>
      <c r="E55" s="115">
        <v>3.4</v>
      </c>
      <c r="F55" s="115">
        <v>38.22</v>
      </c>
      <c r="G55" s="115">
        <v>222.6</v>
      </c>
      <c r="H55" s="115">
        <v>0.07</v>
      </c>
      <c r="I55" s="115">
        <v>0</v>
      </c>
      <c r="J55" s="115">
        <v>14.35</v>
      </c>
      <c r="K55" s="115">
        <v>0.95</v>
      </c>
      <c r="L55" s="115">
        <v>14.24</v>
      </c>
      <c r="M55" s="115">
        <v>45.53</v>
      </c>
      <c r="N55" s="115">
        <v>10.31</v>
      </c>
      <c r="O55" s="115">
        <v>1.02</v>
      </c>
      <c r="Q55" s="109"/>
      <c r="R55" s="110"/>
    </row>
    <row r="56" spans="1:15" ht="36.75">
      <c r="A56" s="3" t="s">
        <v>69</v>
      </c>
      <c r="B56" s="95" t="s">
        <v>90</v>
      </c>
      <c r="C56" s="99">
        <v>200</v>
      </c>
      <c r="D56" s="97">
        <v>0.662</v>
      </c>
      <c r="E56" s="97">
        <v>0.09000000000000001</v>
      </c>
      <c r="F56" s="97">
        <v>22.03</v>
      </c>
      <c r="G56" s="97">
        <v>92.9</v>
      </c>
      <c r="H56" s="97">
        <v>0.016</v>
      </c>
      <c r="I56" s="97">
        <v>0.726</v>
      </c>
      <c r="J56" s="97">
        <v>0</v>
      </c>
      <c r="K56" s="97">
        <v>0.508</v>
      </c>
      <c r="L56" s="97">
        <v>32.480000000000004</v>
      </c>
      <c r="M56" s="97">
        <v>23.44</v>
      </c>
      <c r="N56" s="97">
        <v>17.46</v>
      </c>
      <c r="O56" s="97">
        <v>0.6980000000000001</v>
      </c>
    </row>
    <row r="57" spans="1:18" s="108" customFormat="1" ht="36">
      <c r="A57" s="107" t="s">
        <v>31</v>
      </c>
      <c r="B57" s="113" t="s">
        <v>27</v>
      </c>
      <c r="C57" s="116">
        <v>20</v>
      </c>
      <c r="D57" s="115">
        <v>1.5199999999999998</v>
      </c>
      <c r="E57" s="115">
        <v>0.15999999999999998</v>
      </c>
      <c r="F57" s="115">
        <v>9.839999999999998</v>
      </c>
      <c r="G57" s="115">
        <v>47</v>
      </c>
      <c r="H57" s="115">
        <v>0.022000000000000002</v>
      </c>
      <c r="I57" s="115">
        <v>0</v>
      </c>
      <c r="J57" s="115">
        <v>0</v>
      </c>
      <c r="K57" s="115">
        <v>0.22</v>
      </c>
      <c r="L57" s="115">
        <v>4</v>
      </c>
      <c r="M57" s="115">
        <v>13</v>
      </c>
      <c r="N57" s="115">
        <v>2.7999999999999994</v>
      </c>
      <c r="O57" s="115">
        <v>0.22</v>
      </c>
      <c r="Q57" s="109"/>
      <c r="R57" s="110"/>
    </row>
    <row r="58" spans="1:18" s="108" customFormat="1" ht="36">
      <c r="A58" s="107" t="s">
        <v>30</v>
      </c>
      <c r="B58" s="113" t="s">
        <v>28</v>
      </c>
      <c r="C58" s="116">
        <v>25</v>
      </c>
      <c r="D58" s="115">
        <v>1.6500000000000001</v>
      </c>
      <c r="E58" s="115">
        <v>0.3</v>
      </c>
      <c r="F58" s="115">
        <v>9.9</v>
      </c>
      <c r="G58" s="115">
        <v>49.5</v>
      </c>
      <c r="H58" s="115">
        <v>0.0425</v>
      </c>
      <c r="I58" s="115">
        <v>0</v>
      </c>
      <c r="J58" s="115">
        <v>0</v>
      </c>
      <c r="K58" s="115">
        <v>0.35</v>
      </c>
      <c r="L58" s="115">
        <v>7.250000000000001</v>
      </c>
      <c r="M58" s="115">
        <v>37.5</v>
      </c>
      <c r="N58" s="115">
        <v>11.75</v>
      </c>
      <c r="O58" s="115">
        <v>0.9750000000000001</v>
      </c>
      <c r="Q58" s="109"/>
      <c r="R58" s="110"/>
    </row>
    <row r="59" spans="1:17" ht="15.75">
      <c r="A59" s="17"/>
      <c r="B59" s="15" t="s">
        <v>15</v>
      </c>
      <c r="C59" s="16">
        <v>528</v>
      </c>
      <c r="D59" s="20">
        <v>20</v>
      </c>
      <c r="E59" s="20">
        <f>E54+E55+E56+E57+E58</f>
        <v>16.79</v>
      </c>
      <c r="F59" s="20">
        <f>F54+F55+F56+F57+F58</f>
        <v>80.35000000000001</v>
      </c>
      <c r="G59" s="20">
        <f>G54+G55+G56+G57+G58</f>
        <v>613.12</v>
      </c>
      <c r="H59" s="20">
        <f>H54+H55+H56+H57+H58</f>
        <v>0.3026739130434783</v>
      </c>
      <c r="I59" s="20">
        <f>I54+I55+I56+I57+I58</f>
        <v>0.943391304347826</v>
      </c>
      <c r="J59" s="20">
        <f>J54+J55+J57+J58</f>
        <v>17.39347826086956</v>
      </c>
      <c r="K59" s="20">
        <f>K54+K55+K56+K57+K58</f>
        <v>4.549739130434782</v>
      </c>
      <c r="L59" s="20">
        <f>L54+L55+L56+L57+L58</f>
        <v>72.94826086956522</v>
      </c>
      <c r="M59" s="20">
        <f>M54+M55+M56+M57+M58</f>
        <v>235.68739130434784</v>
      </c>
      <c r="N59" s="20">
        <f>N54+N55+N56+N57+N58</f>
        <v>60.189565217391305</v>
      </c>
      <c r="O59" s="20">
        <v>4.81</v>
      </c>
      <c r="P59" s="20" t="e">
        <f>#REF!+P54+P55+P56+P57+P58</f>
        <v>#REF!</v>
      </c>
      <c r="Q59" s="20" t="e">
        <f>#REF!+Q54+Q55+Q56+Q57+Q58</f>
        <v>#REF!</v>
      </c>
    </row>
    <row r="60" spans="1:15" ht="15.75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1:15" ht="24" customHeight="1">
      <c r="A61" s="74"/>
      <c r="B61" s="130" t="s">
        <v>16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2"/>
    </row>
    <row r="62" spans="1:15" ht="36">
      <c r="A62" s="40" t="s">
        <v>76</v>
      </c>
      <c r="B62" s="95" t="s">
        <v>75</v>
      </c>
      <c r="C62" s="96" t="s">
        <v>21</v>
      </c>
      <c r="D62" s="97">
        <v>10.45</v>
      </c>
      <c r="E62" s="97">
        <v>10.71</v>
      </c>
      <c r="F62" s="97">
        <v>9.83</v>
      </c>
      <c r="G62" s="97">
        <v>144.26</v>
      </c>
      <c r="H62" s="97">
        <v>0.03</v>
      </c>
      <c r="I62" s="97">
        <v>0.92</v>
      </c>
      <c r="J62" s="111"/>
      <c r="K62" s="97">
        <v>2.61</v>
      </c>
      <c r="L62" s="97">
        <v>21.81</v>
      </c>
      <c r="M62" s="97">
        <v>154.15</v>
      </c>
      <c r="N62" s="97">
        <v>22.03</v>
      </c>
      <c r="O62" s="97">
        <v>3.06</v>
      </c>
    </row>
    <row r="63" spans="1:15" ht="36.75">
      <c r="A63" s="3" t="s">
        <v>65</v>
      </c>
      <c r="B63" s="95" t="s">
        <v>91</v>
      </c>
      <c r="C63" s="99">
        <v>180</v>
      </c>
      <c r="D63" s="97">
        <v>5.51</v>
      </c>
      <c r="E63" s="97">
        <v>4.76</v>
      </c>
      <c r="F63" s="97">
        <v>40.85</v>
      </c>
      <c r="G63" s="97">
        <v>271.76</v>
      </c>
      <c r="H63" s="97">
        <v>0.252</v>
      </c>
      <c r="I63" s="97">
        <v>0</v>
      </c>
      <c r="J63" s="97">
        <v>11.976047904191617</v>
      </c>
      <c r="K63" s="97">
        <v>0.5009341317365269</v>
      </c>
      <c r="L63" s="97">
        <v>28.48</v>
      </c>
      <c r="M63" s="97">
        <v>248.2</v>
      </c>
      <c r="N63" s="97">
        <v>168.624</v>
      </c>
      <c r="O63" s="97">
        <v>5.657988023952097</v>
      </c>
    </row>
    <row r="64" spans="1:15" ht="36">
      <c r="A64" s="40" t="s">
        <v>35</v>
      </c>
      <c r="B64" s="95" t="s">
        <v>29</v>
      </c>
      <c r="C64" s="96" t="s">
        <v>48</v>
      </c>
      <c r="D64" s="97">
        <v>0.13</v>
      </c>
      <c r="E64" s="97">
        <v>0.02</v>
      </c>
      <c r="F64" s="97">
        <v>10.2</v>
      </c>
      <c r="G64" s="97">
        <v>42</v>
      </c>
      <c r="H64" s="97"/>
      <c r="I64" s="97">
        <v>2.83</v>
      </c>
      <c r="J64" s="97"/>
      <c r="K64" s="97">
        <v>0.01</v>
      </c>
      <c r="L64" s="97">
        <v>14.05</v>
      </c>
      <c r="M64" s="97">
        <v>4.4</v>
      </c>
      <c r="N64" s="97">
        <v>2.4</v>
      </c>
      <c r="O64" s="97">
        <v>0.34</v>
      </c>
    </row>
    <row r="65" spans="1:15" ht="36">
      <c r="A65" s="40" t="s">
        <v>86</v>
      </c>
      <c r="B65" s="95" t="s">
        <v>102</v>
      </c>
      <c r="C65" s="96">
        <v>35</v>
      </c>
      <c r="D65" s="104">
        <v>2.07</v>
      </c>
      <c r="E65" s="104">
        <v>1.95</v>
      </c>
      <c r="F65" s="104">
        <v>14.82</v>
      </c>
      <c r="G65" s="105">
        <v>108.1</v>
      </c>
      <c r="H65" s="104">
        <v>0.03</v>
      </c>
      <c r="I65" s="101"/>
      <c r="J65" s="101">
        <v>0</v>
      </c>
      <c r="K65" s="104">
        <v>0.84</v>
      </c>
      <c r="L65" s="104">
        <v>3.85</v>
      </c>
      <c r="M65" s="104">
        <v>17.5</v>
      </c>
      <c r="N65" s="104">
        <v>3.15</v>
      </c>
      <c r="O65" s="104">
        <v>0.28</v>
      </c>
    </row>
    <row r="66" spans="1:18" s="108" customFormat="1" ht="36">
      <c r="A66" s="107" t="s">
        <v>30</v>
      </c>
      <c r="B66" s="113" t="s">
        <v>28</v>
      </c>
      <c r="C66" s="116">
        <v>20</v>
      </c>
      <c r="D66" s="115">
        <v>1.32</v>
      </c>
      <c r="E66" s="115">
        <v>0.24</v>
      </c>
      <c r="F66" s="115">
        <v>7.920000000000001</v>
      </c>
      <c r="G66" s="115">
        <v>39.6</v>
      </c>
      <c r="H66" s="115">
        <v>0.034</v>
      </c>
      <c r="I66" s="115">
        <v>0</v>
      </c>
      <c r="J66" s="115">
        <v>0</v>
      </c>
      <c r="K66" s="115">
        <v>0.27999999999999997</v>
      </c>
      <c r="L66" s="115">
        <v>5.800000000000001</v>
      </c>
      <c r="M66" s="115">
        <v>30</v>
      </c>
      <c r="N66" s="115">
        <v>9.4</v>
      </c>
      <c r="O66" s="115">
        <v>0.78</v>
      </c>
      <c r="Q66" s="109"/>
      <c r="R66" s="110"/>
    </row>
    <row r="67" spans="1:17" ht="15.75">
      <c r="A67" s="17"/>
      <c r="B67" s="15" t="s">
        <v>15</v>
      </c>
      <c r="C67" s="16">
        <v>535</v>
      </c>
      <c r="D67" s="20">
        <f>SUM(D62:D66)</f>
        <v>19.48</v>
      </c>
      <c r="E67" s="20">
        <f aca="true" t="shared" si="0" ref="E67:O67">SUM(E62:E66)</f>
        <v>17.68</v>
      </c>
      <c r="F67" s="20">
        <f t="shared" si="0"/>
        <v>83.61999999999999</v>
      </c>
      <c r="G67" s="20">
        <f t="shared" si="0"/>
        <v>605.72</v>
      </c>
      <c r="H67" s="20">
        <f t="shared" si="0"/>
        <v>0.3460000000000001</v>
      </c>
      <c r="I67" s="20">
        <f t="shared" si="0"/>
        <v>3.75</v>
      </c>
      <c r="J67" s="20">
        <f t="shared" si="0"/>
        <v>11.976047904191617</v>
      </c>
      <c r="K67" s="20">
        <f t="shared" si="0"/>
        <v>4.240934131736527</v>
      </c>
      <c r="L67" s="20">
        <f t="shared" si="0"/>
        <v>73.99</v>
      </c>
      <c r="M67" s="20">
        <f t="shared" si="0"/>
        <v>454.25</v>
      </c>
      <c r="N67" s="20">
        <f t="shared" si="0"/>
        <v>205.604</v>
      </c>
      <c r="O67" s="20">
        <f t="shared" si="0"/>
        <v>10.117988023952096</v>
      </c>
      <c r="P67" s="88">
        <v>0.25</v>
      </c>
      <c r="Q67" s="58">
        <v>0.25</v>
      </c>
    </row>
    <row r="68" spans="1:15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22.5" customHeight="1">
      <c r="A69" s="74"/>
      <c r="B69" s="130" t="s">
        <v>17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2"/>
    </row>
    <row r="70" spans="1:15" ht="36">
      <c r="A70" s="40" t="s">
        <v>62</v>
      </c>
      <c r="B70" s="95" t="s">
        <v>60</v>
      </c>
      <c r="C70" s="99" t="s">
        <v>61</v>
      </c>
      <c r="D70" s="97">
        <v>12.0024</v>
      </c>
      <c r="E70" s="97">
        <v>10.0406</v>
      </c>
      <c r="F70" s="97">
        <v>13.76036</v>
      </c>
      <c r="G70" s="97">
        <v>195.1</v>
      </c>
      <c r="H70" s="97">
        <v>0.10400000000000001</v>
      </c>
      <c r="I70" s="97">
        <v>3.035</v>
      </c>
      <c r="J70" s="97">
        <v>64.92</v>
      </c>
      <c r="K70" s="97">
        <v>1.702</v>
      </c>
      <c r="L70" s="97">
        <v>47.546</v>
      </c>
      <c r="M70" s="97">
        <v>162.008</v>
      </c>
      <c r="N70" s="97">
        <v>24.734</v>
      </c>
      <c r="O70" s="97">
        <v>1.6456</v>
      </c>
    </row>
    <row r="71" spans="1:15" ht="24.75">
      <c r="A71" s="3" t="s">
        <v>42</v>
      </c>
      <c r="B71" s="95" t="s">
        <v>41</v>
      </c>
      <c r="C71" s="99">
        <v>180</v>
      </c>
      <c r="D71" s="97">
        <v>5.445</v>
      </c>
      <c r="E71" s="97">
        <v>11.45</v>
      </c>
      <c r="F71" s="97">
        <v>44.12</v>
      </c>
      <c r="G71" s="97">
        <v>262.64</v>
      </c>
      <c r="H71" s="97">
        <v>0.030600000000000002</v>
      </c>
      <c r="I71" s="97">
        <v>0</v>
      </c>
      <c r="J71" s="97">
        <v>0</v>
      </c>
      <c r="K71" s="97">
        <v>0.3384</v>
      </c>
      <c r="L71" s="97">
        <v>1.638</v>
      </c>
      <c r="M71" s="97">
        <v>73.134</v>
      </c>
      <c r="N71" s="97">
        <v>19.602</v>
      </c>
      <c r="O71" s="97">
        <v>0.6317999999999999</v>
      </c>
    </row>
    <row r="72" spans="1:15" ht="36.75">
      <c r="A72" s="3" t="s">
        <v>32</v>
      </c>
      <c r="B72" s="95" t="s">
        <v>26</v>
      </c>
      <c r="C72" s="99" t="s">
        <v>47</v>
      </c>
      <c r="D72" s="97">
        <v>0.07</v>
      </c>
      <c r="E72" s="97">
        <v>0.02</v>
      </c>
      <c r="F72" s="97">
        <v>10</v>
      </c>
      <c r="G72" s="97">
        <v>40</v>
      </c>
      <c r="H72" s="97"/>
      <c r="I72" s="97">
        <v>0.03</v>
      </c>
      <c r="J72" s="97"/>
      <c r="K72" s="97"/>
      <c r="L72" s="97">
        <v>10.95</v>
      </c>
      <c r="M72" s="97">
        <v>2.8</v>
      </c>
      <c r="N72" s="97">
        <v>1.4</v>
      </c>
      <c r="O72" s="97">
        <v>0.26</v>
      </c>
    </row>
    <row r="73" spans="1:18" s="108" customFormat="1" ht="36.75">
      <c r="A73" s="112" t="s">
        <v>31</v>
      </c>
      <c r="B73" s="113" t="s">
        <v>27</v>
      </c>
      <c r="C73" s="114">
        <v>20</v>
      </c>
      <c r="D73" s="115">
        <v>1.5199999999999998</v>
      </c>
      <c r="E73" s="115">
        <v>0.15999999999999998</v>
      </c>
      <c r="F73" s="115">
        <v>9.839999999999998</v>
      </c>
      <c r="G73" s="115">
        <v>47</v>
      </c>
      <c r="H73" s="115">
        <v>0.022000000000000002</v>
      </c>
      <c r="I73" s="115">
        <v>0</v>
      </c>
      <c r="J73" s="115">
        <v>0</v>
      </c>
      <c r="K73" s="115">
        <v>0.22</v>
      </c>
      <c r="L73" s="115">
        <v>4</v>
      </c>
      <c r="M73" s="115">
        <v>13</v>
      </c>
      <c r="N73" s="115">
        <v>2.7999999999999994</v>
      </c>
      <c r="O73" s="115">
        <v>0.22</v>
      </c>
      <c r="Q73" s="109"/>
      <c r="R73" s="110"/>
    </row>
    <row r="74" spans="1:18" s="108" customFormat="1" ht="36">
      <c r="A74" s="107" t="s">
        <v>30</v>
      </c>
      <c r="B74" s="113" t="s">
        <v>28</v>
      </c>
      <c r="C74" s="116">
        <v>20</v>
      </c>
      <c r="D74" s="115">
        <v>1.32</v>
      </c>
      <c r="E74" s="115">
        <v>0.24</v>
      </c>
      <c r="F74" s="115">
        <v>7.920000000000001</v>
      </c>
      <c r="G74" s="115">
        <v>39.6</v>
      </c>
      <c r="H74" s="115">
        <v>0.034</v>
      </c>
      <c r="I74" s="115">
        <v>0</v>
      </c>
      <c r="J74" s="115">
        <v>0</v>
      </c>
      <c r="K74" s="115">
        <v>0.27999999999999997</v>
      </c>
      <c r="L74" s="115">
        <v>5.800000000000001</v>
      </c>
      <c r="M74" s="115">
        <v>30</v>
      </c>
      <c r="N74" s="115">
        <v>9.4</v>
      </c>
      <c r="O74" s="115">
        <v>0.78</v>
      </c>
      <c r="Q74" s="109"/>
      <c r="R74" s="110"/>
    </row>
    <row r="75" spans="1:17" ht="15.75">
      <c r="A75" s="17"/>
      <c r="B75" s="15" t="s">
        <v>15</v>
      </c>
      <c r="C75" s="16">
        <v>530</v>
      </c>
      <c r="D75" s="20">
        <f>SUM(D70:D74)</f>
        <v>20.357400000000002</v>
      </c>
      <c r="E75" s="20">
        <f aca="true" t="shared" si="1" ref="E75:Q75">SUM(E70:E74)</f>
        <v>21.9106</v>
      </c>
      <c r="F75" s="20">
        <f t="shared" si="1"/>
        <v>85.64036</v>
      </c>
      <c r="G75" s="20">
        <f t="shared" si="1"/>
        <v>584.34</v>
      </c>
      <c r="H75" s="20">
        <f t="shared" si="1"/>
        <v>0.1906</v>
      </c>
      <c r="I75" s="20">
        <f t="shared" si="1"/>
        <v>3.065</v>
      </c>
      <c r="J75" s="20">
        <f t="shared" si="1"/>
        <v>64.92</v>
      </c>
      <c r="K75" s="20">
        <f t="shared" si="1"/>
        <v>2.5404</v>
      </c>
      <c r="L75" s="20">
        <f t="shared" si="1"/>
        <v>69.934</v>
      </c>
      <c r="M75" s="20">
        <f t="shared" si="1"/>
        <v>280.942</v>
      </c>
      <c r="N75" s="20">
        <f t="shared" si="1"/>
        <v>57.93599999999999</v>
      </c>
      <c r="O75" s="20">
        <f t="shared" si="1"/>
        <v>3.5374</v>
      </c>
      <c r="P75" s="20">
        <f t="shared" si="1"/>
        <v>0</v>
      </c>
      <c r="Q75" s="20">
        <f t="shared" si="1"/>
        <v>0</v>
      </c>
    </row>
    <row r="76" spans="1:15" ht="15.75">
      <c r="A76" s="22"/>
      <c r="B76" s="23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22.5" customHeight="1">
      <c r="A77" s="74"/>
      <c r="B77" s="106" t="s">
        <v>18</v>
      </c>
      <c r="C77" s="136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0.75" customHeight="1" hidden="1">
      <c r="A78" s="65"/>
      <c r="B78" s="9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1:15" ht="36.75">
      <c r="A79" s="3" t="s">
        <v>57</v>
      </c>
      <c r="B79" s="100" t="s">
        <v>92</v>
      </c>
      <c r="C79" s="102" t="s">
        <v>21</v>
      </c>
      <c r="D79" s="97">
        <v>9.15</v>
      </c>
      <c r="E79" s="103">
        <v>5.62</v>
      </c>
      <c r="F79" s="103">
        <v>7.8</v>
      </c>
      <c r="G79" s="97">
        <v>105</v>
      </c>
      <c r="H79" s="97">
        <v>0.05</v>
      </c>
      <c r="I79" s="103">
        <v>3.73</v>
      </c>
      <c r="J79" s="103">
        <v>5.82</v>
      </c>
      <c r="K79" s="103">
        <v>2.52</v>
      </c>
      <c r="L79" s="97">
        <v>39.07</v>
      </c>
      <c r="M79" s="97">
        <v>162.19</v>
      </c>
      <c r="N79" s="97">
        <v>48.53</v>
      </c>
      <c r="O79" s="97">
        <v>0.85</v>
      </c>
    </row>
    <row r="80" spans="1:18" s="108" customFormat="1" ht="36.75">
      <c r="A80" s="112" t="s">
        <v>33</v>
      </c>
      <c r="B80" s="113" t="s">
        <v>93</v>
      </c>
      <c r="C80" s="114">
        <v>180</v>
      </c>
      <c r="D80" s="92">
        <f>D79*180/155</f>
        <v>10.625806451612902</v>
      </c>
      <c r="E80" s="92">
        <f aca="true" t="shared" si="2" ref="E80:O80">E79*180/155</f>
        <v>6.526451612903226</v>
      </c>
      <c r="F80" s="92">
        <f t="shared" si="2"/>
        <v>9.058064516129033</v>
      </c>
      <c r="G80" s="92">
        <f t="shared" si="2"/>
        <v>121.93548387096774</v>
      </c>
      <c r="H80" s="92">
        <f t="shared" si="2"/>
        <v>0.05806451612903226</v>
      </c>
      <c r="I80" s="92">
        <f t="shared" si="2"/>
        <v>4.331612903225806</v>
      </c>
      <c r="J80" s="92">
        <f t="shared" si="2"/>
        <v>6.758709677419356</v>
      </c>
      <c r="K80" s="92">
        <f t="shared" si="2"/>
        <v>2.926451612903226</v>
      </c>
      <c r="L80" s="92">
        <f t="shared" si="2"/>
        <v>45.37161290322581</v>
      </c>
      <c r="M80" s="92">
        <f t="shared" si="2"/>
        <v>188.34967741935483</v>
      </c>
      <c r="N80" s="92">
        <f t="shared" si="2"/>
        <v>56.357419354838704</v>
      </c>
      <c r="O80" s="92">
        <f t="shared" si="2"/>
        <v>0.9870967741935484</v>
      </c>
      <c r="Q80" s="109"/>
      <c r="R80" s="110"/>
    </row>
    <row r="81" spans="1:15" ht="36">
      <c r="A81" s="40" t="s">
        <v>36</v>
      </c>
      <c r="B81" s="95" t="s">
        <v>94</v>
      </c>
      <c r="C81" s="99">
        <v>200</v>
      </c>
      <c r="D81" s="97">
        <v>0.16000000000000003</v>
      </c>
      <c r="E81" s="97">
        <v>0.16000000000000003</v>
      </c>
      <c r="F81" s="97">
        <v>13.91</v>
      </c>
      <c r="G81" s="97">
        <v>58.74</v>
      </c>
      <c r="H81" s="97">
        <v>0.012</v>
      </c>
      <c r="I81" s="97">
        <v>0.9</v>
      </c>
      <c r="J81" s="97">
        <v>0</v>
      </c>
      <c r="K81" s="97">
        <v>0.08000000000000002</v>
      </c>
      <c r="L81" s="97">
        <v>14.180000000000001</v>
      </c>
      <c r="M81" s="97">
        <v>4.4</v>
      </c>
      <c r="N81" s="97">
        <v>5.140000000000001</v>
      </c>
      <c r="O81" s="97">
        <v>0.952</v>
      </c>
    </row>
    <row r="82" spans="1:18" s="108" customFormat="1" ht="36">
      <c r="A82" s="107" t="s">
        <v>31</v>
      </c>
      <c r="B82" s="113" t="s">
        <v>27</v>
      </c>
      <c r="C82" s="116">
        <v>20</v>
      </c>
      <c r="D82" s="115">
        <v>1.5199999999999998</v>
      </c>
      <c r="E82" s="115">
        <v>0.15999999999999998</v>
      </c>
      <c r="F82" s="115">
        <v>9.839999999999998</v>
      </c>
      <c r="G82" s="115">
        <v>47</v>
      </c>
      <c r="H82" s="115">
        <v>0.022000000000000002</v>
      </c>
      <c r="I82" s="115">
        <v>0</v>
      </c>
      <c r="J82" s="115">
        <v>0</v>
      </c>
      <c r="K82" s="115">
        <v>0.22</v>
      </c>
      <c r="L82" s="115">
        <v>4</v>
      </c>
      <c r="M82" s="115">
        <v>13</v>
      </c>
      <c r="N82" s="115">
        <v>2.7999999999999994</v>
      </c>
      <c r="O82" s="115">
        <v>0.22</v>
      </c>
      <c r="Q82" s="109"/>
      <c r="R82" s="110"/>
    </row>
    <row r="83" spans="1:18" s="108" customFormat="1" ht="36">
      <c r="A83" s="107" t="s">
        <v>30</v>
      </c>
      <c r="B83" s="113" t="s">
        <v>28</v>
      </c>
      <c r="C83" s="116">
        <v>20</v>
      </c>
      <c r="D83" s="115">
        <v>1.32</v>
      </c>
      <c r="E83" s="115">
        <v>0.24</v>
      </c>
      <c r="F83" s="115">
        <v>7.920000000000001</v>
      </c>
      <c r="G83" s="115">
        <v>39.6</v>
      </c>
      <c r="H83" s="115">
        <v>0.034</v>
      </c>
      <c r="I83" s="115">
        <v>0</v>
      </c>
      <c r="J83" s="115">
        <v>0</v>
      </c>
      <c r="K83" s="115">
        <v>0.27999999999999997</v>
      </c>
      <c r="L83" s="115">
        <v>5.800000000000001</v>
      </c>
      <c r="M83" s="115">
        <v>30</v>
      </c>
      <c r="N83" s="115">
        <v>9.4</v>
      </c>
      <c r="O83" s="115">
        <v>0.78</v>
      </c>
      <c r="Q83" s="109"/>
      <c r="R83" s="110"/>
    </row>
    <row r="84" spans="1:17" ht="15.75">
      <c r="A84" s="17"/>
      <c r="B84" s="15" t="s">
        <v>15</v>
      </c>
      <c r="C84" s="16">
        <v>520</v>
      </c>
      <c r="D84" s="20">
        <f>D78+D79+D80+D81+D82+D83</f>
        <v>22.7758064516129</v>
      </c>
      <c r="E84" s="20">
        <f aca="true" t="shared" si="3" ref="E84:O84">E78+E79+E80+E81+E82+E83</f>
        <v>12.706451612903226</v>
      </c>
      <c r="F84" s="20">
        <f t="shared" si="3"/>
        <v>48.528064516129035</v>
      </c>
      <c r="G84" s="20">
        <f t="shared" si="3"/>
        <v>372.2754838709678</v>
      </c>
      <c r="H84" s="20">
        <f t="shared" si="3"/>
        <v>0.17606451612903226</v>
      </c>
      <c r="I84" s="20">
        <f t="shared" si="3"/>
        <v>8.961612903225806</v>
      </c>
      <c r="J84" s="20">
        <f t="shared" si="3"/>
        <v>12.578709677419356</v>
      </c>
      <c r="K84" s="20">
        <f t="shared" si="3"/>
        <v>6.026451612903227</v>
      </c>
      <c r="L84" s="20">
        <f t="shared" si="3"/>
        <v>108.4216129032258</v>
      </c>
      <c r="M84" s="20">
        <f t="shared" si="3"/>
        <v>397.9396774193548</v>
      </c>
      <c r="N84" s="20">
        <f t="shared" si="3"/>
        <v>122.2274193548387</v>
      </c>
      <c r="O84" s="20">
        <f t="shared" si="3"/>
        <v>3.789096774193548</v>
      </c>
      <c r="P84" s="88">
        <v>0.2</v>
      </c>
      <c r="Q84" s="58">
        <v>0.2</v>
      </c>
    </row>
    <row r="85" spans="1:15" ht="15.75">
      <c r="A85" s="33"/>
      <c r="B85" s="34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20.25" customHeight="1">
      <c r="A86" s="74"/>
      <c r="B86" s="130" t="s">
        <v>19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2"/>
    </row>
    <row r="87" spans="1:15" ht="0.75" customHeight="1" hidden="1">
      <c r="A87" s="40"/>
      <c r="B87" s="95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8" s="108" customFormat="1" ht="36.75">
      <c r="A88" s="112" t="s">
        <v>95</v>
      </c>
      <c r="B88" s="113" t="s">
        <v>83</v>
      </c>
      <c r="C88" s="114" t="s">
        <v>54</v>
      </c>
      <c r="D88" s="115">
        <v>9.54</v>
      </c>
      <c r="E88" s="115">
        <v>12.9</v>
      </c>
      <c r="F88" s="115">
        <v>8.75</v>
      </c>
      <c r="G88" s="115">
        <v>189</v>
      </c>
      <c r="H88" s="115">
        <v>0.12</v>
      </c>
      <c r="I88" s="115">
        <v>0.55</v>
      </c>
      <c r="J88" s="115">
        <v>11.93</v>
      </c>
      <c r="K88" s="115">
        <v>2</v>
      </c>
      <c r="L88" s="115">
        <v>19.6</v>
      </c>
      <c r="M88" s="115">
        <v>95.45</v>
      </c>
      <c r="N88" s="115">
        <v>16.18</v>
      </c>
      <c r="O88" s="115">
        <v>1.53</v>
      </c>
      <c r="Q88" s="109"/>
      <c r="R88" s="110"/>
    </row>
    <row r="89" spans="1:18" s="108" customFormat="1" ht="36.75">
      <c r="A89" s="112" t="s">
        <v>63</v>
      </c>
      <c r="B89" s="113" t="s">
        <v>96</v>
      </c>
      <c r="C89" s="114">
        <v>180</v>
      </c>
      <c r="D89" s="120">
        <f>D88*180/153</f>
        <v>11.223529411764705</v>
      </c>
      <c r="E89" s="120">
        <f aca="true" t="shared" si="4" ref="E89:O89">E88*180/153</f>
        <v>15.176470588235293</v>
      </c>
      <c r="F89" s="120">
        <f t="shared" si="4"/>
        <v>10.294117647058824</v>
      </c>
      <c r="G89" s="120">
        <f t="shared" si="4"/>
        <v>222.35294117647058</v>
      </c>
      <c r="H89" s="120">
        <f t="shared" si="4"/>
        <v>0.1411764705882353</v>
      </c>
      <c r="I89" s="120">
        <f t="shared" si="4"/>
        <v>0.6470588235294119</v>
      </c>
      <c r="J89" s="120">
        <f t="shared" si="4"/>
        <v>14.035294117647059</v>
      </c>
      <c r="K89" s="120">
        <f t="shared" si="4"/>
        <v>2.3529411764705883</v>
      </c>
      <c r="L89" s="120">
        <f t="shared" si="4"/>
        <v>23.058823529411768</v>
      </c>
      <c r="M89" s="120">
        <f t="shared" si="4"/>
        <v>112.29411764705883</v>
      </c>
      <c r="N89" s="120">
        <f t="shared" si="4"/>
        <v>19.03529411764706</v>
      </c>
      <c r="O89" s="120">
        <f t="shared" si="4"/>
        <v>1.7999999999999998</v>
      </c>
      <c r="Q89" s="109"/>
      <c r="R89" s="110"/>
    </row>
    <row r="90" spans="1:18" s="108" customFormat="1" ht="39" customHeight="1">
      <c r="A90" s="3" t="s">
        <v>32</v>
      </c>
      <c r="B90" s="113" t="s">
        <v>26</v>
      </c>
      <c r="C90" s="114" t="s">
        <v>47</v>
      </c>
      <c r="D90" s="115">
        <v>0.07</v>
      </c>
      <c r="E90" s="115">
        <v>0.02</v>
      </c>
      <c r="F90" s="115">
        <v>10</v>
      </c>
      <c r="G90" s="115">
        <v>40</v>
      </c>
      <c r="H90" s="115"/>
      <c r="I90" s="115">
        <v>0.03</v>
      </c>
      <c r="J90" s="115"/>
      <c r="K90" s="115"/>
      <c r="L90" s="115">
        <v>10.95</v>
      </c>
      <c r="M90" s="115">
        <v>2.8</v>
      </c>
      <c r="N90" s="115">
        <v>1.4</v>
      </c>
      <c r="O90" s="115">
        <v>0.26</v>
      </c>
      <c r="Q90" s="109"/>
      <c r="R90" s="110"/>
    </row>
    <row r="91" spans="1:18" s="108" customFormat="1" ht="36">
      <c r="A91" s="107" t="s">
        <v>31</v>
      </c>
      <c r="B91" s="113" t="s">
        <v>27</v>
      </c>
      <c r="C91" s="116">
        <v>20</v>
      </c>
      <c r="D91" s="115">
        <v>1.5199999999999998</v>
      </c>
      <c r="E91" s="115">
        <v>0.15999999999999998</v>
      </c>
      <c r="F91" s="115">
        <v>9.839999999999998</v>
      </c>
      <c r="G91" s="115">
        <v>47</v>
      </c>
      <c r="H91" s="115">
        <v>0.022000000000000002</v>
      </c>
      <c r="I91" s="115">
        <v>0</v>
      </c>
      <c r="J91" s="115">
        <v>0</v>
      </c>
      <c r="K91" s="115">
        <v>0.22</v>
      </c>
      <c r="L91" s="115">
        <v>4</v>
      </c>
      <c r="M91" s="115">
        <v>13</v>
      </c>
      <c r="N91" s="115">
        <v>2.7999999999999994</v>
      </c>
      <c r="O91" s="115">
        <v>0.22</v>
      </c>
      <c r="Q91" s="109"/>
      <c r="R91" s="110"/>
    </row>
    <row r="92" spans="1:18" s="108" customFormat="1" ht="36">
      <c r="A92" s="107" t="s">
        <v>30</v>
      </c>
      <c r="B92" s="113" t="s">
        <v>28</v>
      </c>
      <c r="C92" s="116">
        <v>20</v>
      </c>
      <c r="D92" s="115">
        <v>1.32</v>
      </c>
      <c r="E92" s="115">
        <v>0.24</v>
      </c>
      <c r="F92" s="115">
        <v>7.920000000000001</v>
      </c>
      <c r="G92" s="115">
        <v>39.6</v>
      </c>
      <c r="H92" s="115">
        <v>0.034</v>
      </c>
      <c r="I92" s="115">
        <v>0</v>
      </c>
      <c r="J92" s="115">
        <v>0</v>
      </c>
      <c r="K92" s="115">
        <v>0.27999999999999997</v>
      </c>
      <c r="L92" s="115">
        <v>5.800000000000001</v>
      </c>
      <c r="M92" s="115">
        <v>30</v>
      </c>
      <c r="N92" s="115">
        <v>9.4</v>
      </c>
      <c r="O92" s="115">
        <v>0.78</v>
      </c>
      <c r="Q92" s="109"/>
      <c r="R92" s="110"/>
    </row>
    <row r="93" spans="1:17" ht="15.75">
      <c r="A93" s="17"/>
      <c r="B93" s="15" t="s">
        <v>15</v>
      </c>
      <c r="C93" s="16">
        <v>520</v>
      </c>
      <c r="D93" s="20">
        <f>SUM(D87:D92)</f>
        <v>23.673529411764704</v>
      </c>
      <c r="E93" s="20">
        <f aca="true" t="shared" si="5" ref="E93:O93">SUM(E87:E92)</f>
        <v>28.496470588235294</v>
      </c>
      <c r="F93" s="20">
        <f t="shared" si="5"/>
        <v>46.804117647058824</v>
      </c>
      <c r="G93" s="20">
        <f t="shared" si="5"/>
        <v>537.9529411764706</v>
      </c>
      <c r="H93" s="20">
        <f t="shared" si="5"/>
        <v>0.3171764705882353</v>
      </c>
      <c r="I93" s="20">
        <f t="shared" si="5"/>
        <v>1.227058823529412</v>
      </c>
      <c r="J93" s="20">
        <f t="shared" si="5"/>
        <v>25.96529411764706</v>
      </c>
      <c r="K93" s="20">
        <f t="shared" si="5"/>
        <v>4.852941176470589</v>
      </c>
      <c r="L93" s="20">
        <f t="shared" si="5"/>
        <v>63.40882352941176</v>
      </c>
      <c r="M93" s="20">
        <f t="shared" si="5"/>
        <v>253.54411764705884</v>
      </c>
      <c r="N93" s="20">
        <f t="shared" si="5"/>
        <v>48.815294117647056</v>
      </c>
      <c r="O93" s="20">
        <f t="shared" si="5"/>
        <v>4.59</v>
      </c>
      <c r="P93" s="88">
        <v>0.25</v>
      </c>
      <c r="Q93" s="58">
        <v>0.25</v>
      </c>
    </row>
    <row r="96" spans="1:15" ht="24" customHeight="1">
      <c r="A96" s="74"/>
      <c r="B96" s="130" t="s">
        <v>20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2"/>
    </row>
    <row r="97" spans="1:18" s="108" customFormat="1" ht="36.75">
      <c r="A97" s="112" t="s">
        <v>85</v>
      </c>
      <c r="B97" s="113" t="s">
        <v>97</v>
      </c>
      <c r="C97" s="114" t="s">
        <v>54</v>
      </c>
      <c r="D97" s="92">
        <f>D90+D93</f>
        <v>23.743529411764705</v>
      </c>
      <c r="E97" s="92">
        <f aca="true" t="shared" si="6" ref="E97:O97">E90+E93</f>
        <v>28.516470588235293</v>
      </c>
      <c r="F97" s="92">
        <f t="shared" si="6"/>
        <v>56.804117647058824</v>
      </c>
      <c r="G97" s="92">
        <v>176</v>
      </c>
      <c r="H97" s="92">
        <f t="shared" si="6"/>
        <v>0.3171764705882353</v>
      </c>
      <c r="I97" s="92">
        <f t="shared" si="6"/>
        <v>1.257058823529412</v>
      </c>
      <c r="J97" s="92">
        <f t="shared" si="6"/>
        <v>25.96529411764706</v>
      </c>
      <c r="K97" s="92">
        <f t="shared" si="6"/>
        <v>4.852941176470589</v>
      </c>
      <c r="L97" s="92">
        <f t="shared" si="6"/>
        <v>74.35882352941177</v>
      </c>
      <c r="M97" s="92">
        <f t="shared" si="6"/>
        <v>256.34411764705885</v>
      </c>
      <c r="N97" s="92">
        <f t="shared" si="6"/>
        <v>50.215294117647055</v>
      </c>
      <c r="O97" s="92">
        <f t="shared" si="6"/>
        <v>4.85</v>
      </c>
      <c r="Q97" s="109"/>
      <c r="R97" s="110"/>
    </row>
    <row r="98" spans="1:18" s="108" customFormat="1" ht="36.75">
      <c r="A98" s="112" t="s">
        <v>105</v>
      </c>
      <c r="B98" s="113" t="s">
        <v>106</v>
      </c>
      <c r="C98" s="118">
        <v>180</v>
      </c>
      <c r="D98" s="92">
        <v>1.96</v>
      </c>
      <c r="E98" s="92">
        <v>3.84</v>
      </c>
      <c r="F98" s="92">
        <v>36.014</v>
      </c>
      <c r="G98" s="92">
        <v>174.6</v>
      </c>
      <c r="H98" s="92">
        <v>0.09000000000000001</v>
      </c>
      <c r="I98" s="92">
        <v>0.864</v>
      </c>
      <c r="J98" s="92">
        <v>13.32</v>
      </c>
      <c r="K98" s="92">
        <v>0.122</v>
      </c>
      <c r="L98" s="92">
        <v>118.62</v>
      </c>
      <c r="M98" s="92">
        <v>139.848</v>
      </c>
      <c r="N98" s="92">
        <v>32</v>
      </c>
      <c r="O98" s="92">
        <v>0.7210000000000001</v>
      </c>
      <c r="Q98" s="109"/>
      <c r="R98" s="110"/>
    </row>
    <row r="99" spans="1:18" s="108" customFormat="1" ht="36.75">
      <c r="A99" s="112" t="s">
        <v>104</v>
      </c>
      <c r="B99" s="113" t="s">
        <v>103</v>
      </c>
      <c r="C99" s="118">
        <v>20</v>
      </c>
      <c r="D99" s="115">
        <v>0.55</v>
      </c>
      <c r="E99" s="115">
        <v>6.32</v>
      </c>
      <c r="F99" s="115">
        <v>14.69</v>
      </c>
      <c r="G99" s="115">
        <v>71.1</v>
      </c>
      <c r="H99" s="115">
        <v>0.02</v>
      </c>
      <c r="I99" s="115">
        <v>0</v>
      </c>
      <c r="J99" s="115">
        <v>2</v>
      </c>
      <c r="K99" s="115">
        <v>0.3</v>
      </c>
      <c r="L99" s="115">
        <v>6</v>
      </c>
      <c r="M99" s="115">
        <v>14</v>
      </c>
      <c r="N99" s="115">
        <v>4</v>
      </c>
      <c r="O99" s="115">
        <v>0.6</v>
      </c>
      <c r="Q99" s="109"/>
      <c r="R99" s="110"/>
    </row>
    <row r="100" spans="1:15" ht="36.75">
      <c r="A100" s="3" t="s">
        <v>35</v>
      </c>
      <c r="B100" s="95" t="s">
        <v>29</v>
      </c>
      <c r="C100" s="99" t="s">
        <v>48</v>
      </c>
      <c r="D100" s="97">
        <v>0.13</v>
      </c>
      <c r="E100" s="97">
        <v>0.02</v>
      </c>
      <c r="F100" s="97">
        <v>10.2</v>
      </c>
      <c r="G100" s="97">
        <v>42</v>
      </c>
      <c r="H100" s="97"/>
      <c r="I100" s="97">
        <v>2.83</v>
      </c>
      <c r="J100" s="97"/>
      <c r="K100" s="97">
        <v>0.01</v>
      </c>
      <c r="L100" s="97">
        <v>14.05</v>
      </c>
      <c r="M100" s="97">
        <v>4.4</v>
      </c>
      <c r="N100" s="97">
        <v>2.4</v>
      </c>
      <c r="O100" s="97">
        <v>0.34</v>
      </c>
    </row>
    <row r="101" spans="1:18" s="108" customFormat="1" ht="36.75">
      <c r="A101" s="112" t="s">
        <v>31</v>
      </c>
      <c r="B101" s="117" t="s">
        <v>28</v>
      </c>
      <c r="C101" s="114">
        <v>20</v>
      </c>
      <c r="D101" s="115">
        <v>1.32</v>
      </c>
      <c r="E101" s="115">
        <v>0.24</v>
      </c>
      <c r="F101" s="115">
        <v>7.920000000000001</v>
      </c>
      <c r="G101" s="115">
        <v>39.6</v>
      </c>
      <c r="H101" s="115">
        <v>0.034</v>
      </c>
      <c r="I101" s="115">
        <v>0</v>
      </c>
      <c r="J101" s="115">
        <v>0</v>
      </c>
      <c r="K101" s="115">
        <v>0.27999999999999997</v>
      </c>
      <c r="L101" s="115">
        <v>5.800000000000001</v>
      </c>
      <c r="M101" s="115">
        <v>30</v>
      </c>
      <c r="N101" s="115">
        <v>9.4</v>
      </c>
      <c r="O101" s="115">
        <v>0.78</v>
      </c>
      <c r="Q101" s="109"/>
      <c r="R101" s="110"/>
    </row>
    <row r="102" spans="1:17" ht="15.75">
      <c r="A102" s="17"/>
      <c r="B102" s="21" t="s">
        <v>15</v>
      </c>
      <c r="C102" s="16">
        <v>520</v>
      </c>
      <c r="D102" s="20">
        <f aca="true" t="shared" si="7" ref="D102:Q102">SUM(D97:D101)</f>
        <v>27.703529411764706</v>
      </c>
      <c r="E102" s="20">
        <f t="shared" si="7"/>
        <v>38.9364705882353</v>
      </c>
      <c r="F102" s="20">
        <f t="shared" si="7"/>
        <v>125.62811764705883</v>
      </c>
      <c r="G102" s="20">
        <f t="shared" si="7"/>
        <v>503.30000000000007</v>
      </c>
      <c r="H102" s="20">
        <f t="shared" si="7"/>
        <v>0.4611764705882353</v>
      </c>
      <c r="I102" s="20">
        <f t="shared" si="7"/>
        <v>4.9510588235294115</v>
      </c>
      <c r="J102" s="20">
        <f t="shared" si="7"/>
        <v>41.285294117647055</v>
      </c>
      <c r="K102" s="20">
        <f t="shared" si="7"/>
        <v>5.5649411764705885</v>
      </c>
      <c r="L102" s="20">
        <f t="shared" si="7"/>
        <v>218.8288235294118</v>
      </c>
      <c r="M102" s="20">
        <f t="shared" si="7"/>
        <v>444.59211764705884</v>
      </c>
      <c r="N102" s="20">
        <f t="shared" si="7"/>
        <v>98.01529411764707</v>
      </c>
      <c r="O102" s="20">
        <f t="shared" si="7"/>
        <v>7.2909999999999995</v>
      </c>
      <c r="P102" s="20">
        <f t="shared" si="7"/>
        <v>0</v>
      </c>
      <c r="Q102" s="20">
        <f t="shared" si="7"/>
        <v>0</v>
      </c>
    </row>
    <row r="103" spans="1:15" ht="15.75">
      <c r="A103" s="22"/>
      <c r="B103" s="23"/>
      <c r="C103" s="24"/>
      <c r="D103" s="25"/>
      <c r="E103" s="25"/>
      <c r="F103" s="25"/>
      <c r="G103" s="26"/>
      <c r="H103" s="25"/>
      <c r="I103" s="25"/>
      <c r="J103" s="25"/>
      <c r="K103" s="26"/>
      <c r="L103" s="25"/>
      <c r="M103" s="25"/>
      <c r="N103" s="25"/>
      <c r="O103" s="25"/>
    </row>
    <row r="104" spans="1:15" ht="15.75">
      <c r="A104" s="22"/>
      <c r="B104" s="23"/>
      <c r="C104" s="24"/>
      <c r="D104" s="25"/>
      <c r="E104" s="25"/>
      <c r="F104" s="25"/>
      <c r="G104" s="26"/>
      <c r="H104" s="25"/>
      <c r="I104" s="25"/>
      <c r="J104" s="25"/>
      <c r="K104" s="26"/>
      <c r="L104" s="25"/>
      <c r="M104" s="25"/>
      <c r="N104" s="25"/>
      <c r="O104" s="25"/>
    </row>
    <row r="105" spans="1:15" ht="15.75">
      <c r="A105" s="22"/>
      <c r="B105" s="23"/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.75">
      <c r="A106" s="22"/>
      <c r="B106" s="23"/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15.75">
      <c r="A107" s="22"/>
      <c r="B107" s="23"/>
      <c r="C107" s="24"/>
      <c r="D107" s="25"/>
      <c r="E107" s="25"/>
      <c r="F107" s="25"/>
      <c r="G107" s="26"/>
      <c r="H107" s="25"/>
      <c r="I107" s="25"/>
      <c r="J107" s="25"/>
      <c r="K107" s="26"/>
      <c r="L107" s="25"/>
      <c r="M107" s="25"/>
      <c r="N107" s="25"/>
      <c r="O107" s="25"/>
    </row>
    <row r="109" spans="1:15" ht="25.5">
      <c r="A109" s="5" t="s">
        <v>22</v>
      </c>
      <c r="B109" s="77" t="s">
        <v>0</v>
      </c>
      <c r="C109" s="77" t="s">
        <v>24</v>
      </c>
      <c r="D109" s="78" t="s">
        <v>1</v>
      </c>
      <c r="E109" s="78" t="s">
        <v>2</v>
      </c>
      <c r="F109" s="78" t="s">
        <v>3</v>
      </c>
      <c r="G109" s="78" t="s">
        <v>4</v>
      </c>
      <c r="H109" s="78" t="s">
        <v>5</v>
      </c>
      <c r="I109" s="78" t="s">
        <v>6</v>
      </c>
      <c r="J109" s="78" t="s">
        <v>7</v>
      </c>
      <c r="K109" s="78" t="s">
        <v>8</v>
      </c>
      <c r="L109" s="78" t="s">
        <v>9</v>
      </c>
      <c r="M109" s="78" t="s">
        <v>10</v>
      </c>
      <c r="N109" s="78" t="s">
        <v>11</v>
      </c>
      <c r="O109" s="78" t="s">
        <v>12</v>
      </c>
    </row>
    <row r="110" spans="1:15" ht="20.25" customHeight="1">
      <c r="A110" s="4"/>
      <c r="B110" s="139" t="s">
        <v>13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1:17" ht="21.75" customHeight="1">
      <c r="A111" s="75"/>
      <c r="B111" s="139" t="s">
        <v>14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Q111" s="58"/>
    </row>
    <row r="112" spans="1:17" ht="36">
      <c r="A112" s="40" t="s">
        <v>45</v>
      </c>
      <c r="B112" s="113" t="s">
        <v>56</v>
      </c>
      <c r="C112" s="118" t="s">
        <v>25</v>
      </c>
      <c r="D112" s="115">
        <v>9.87</v>
      </c>
      <c r="E112" s="115">
        <v>17.72</v>
      </c>
      <c r="F112" s="115">
        <v>0</v>
      </c>
      <c r="G112" s="115">
        <v>210.4</v>
      </c>
      <c r="H112" s="115">
        <v>0.08000000000000002</v>
      </c>
      <c r="I112" s="115">
        <v>2.7</v>
      </c>
      <c r="J112" s="115">
        <v>107.19999999999997</v>
      </c>
      <c r="K112" s="115">
        <v>2.12</v>
      </c>
      <c r="L112" s="115">
        <v>54.10000000000001</v>
      </c>
      <c r="M112" s="115">
        <v>190.58</v>
      </c>
      <c r="N112" s="115">
        <v>24.92</v>
      </c>
      <c r="O112" s="115">
        <v>2.2</v>
      </c>
      <c r="Q112" s="58"/>
    </row>
    <row r="113" spans="1:18" s="108" customFormat="1" ht="36.75">
      <c r="A113" s="112" t="s">
        <v>34</v>
      </c>
      <c r="B113" s="113" t="s">
        <v>46</v>
      </c>
      <c r="C113" s="118" t="s">
        <v>55</v>
      </c>
      <c r="D113" s="115">
        <v>6.1</v>
      </c>
      <c r="E113" s="115">
        <v>3.4</v>
      </c>
      <c r="F113" s="115">
        <v>38.22</v>
      </c>
      <c r="G113" s="115">
        <v>222.6</v>
      </c>
      <c r="H113" s="115">
        <v>0.07</v>
      </c>
      <c r="I113" s="115">
        <v>0</v>
      </c>
      <c r="J113" s="115">
        <v>14.35</v>
      </c>
      <c r="K113" s="115">
        <v>0.95</v>
      </c>
      <c r="L113" s="115">
        <v>14.24</v>
      </c>
      <c r="M113" s="115">
        <v>45.53</v>
      </c>
      <c r="N113" s="115">
        <v>10.31</v>
      </c>
      <c r="O113" s="115">
        <v>1.02</v>
      </c>
      <c r="Q113" s="119"/>
      <c r="R113" s="110"/>
    </row>
    <row r="114" spans="1:18" s="108" customFormat="1" ht="41.25" customHeight="1">
      <c r="A114" s="112" t="s">
        <v>32</v>
      </c>
      <c r="B114" s="113" t="s">
        <v>26</v>
      </c>
      <c r="C114" s="114" t="s">
        <v>47</v>
      </c>
      <c r="D114" s="115">
        <v>0.07</v>
      </c>
      <c r="E114" s="115">
        <v>0.02</v>
      </c>
      <c r="F114" s="115">
        <v>10</v>
      </c>
      <c r="G114" s="115">
        <v>40</v>
      </c>
      <c r="H114" s="115"/>
      <c r="I114" s="115">
        <v>0.03</v>
      </c>
      <c r="J114" s="115"/>
      <c r="K114" s="115"/>
      <c r="L114" s="115">
        <v>10.95</v>
      </c>
      <c r="M114" s="115">
        <v>2.8</v>
      </c>
      <c r="N114" s="115">
        <v>1.4</v>
      </c>
      <c r="O114" s="115">
        <v>0.26</v>
      </c>
      <c r="Q114" s="119"/>
      <c r="R114" s="110"/>
    </row>
    <row r="115" spans="1:18" s="108" customFormat="1" ht="36">
      <c r="A115" s="107" t="s">
        <v>31</v>
      </c>
      <c r="B115" s="113" t="s">
        <v>27</v>
      </c>
      <c r="C115" s="116">
        <v>20</v>
      </c>
      <c r="D115" s="115">
        <v>1.5199999999999998</v>
      </c>
      <c r="E115" s="115">
        <v>0.15999999999999998</v>
      </c>
      <c r="F115" s="115">
        <v>9.839999999999998</v>
      </c>
      <c r="G115" s="115">
        <v>47</v>
      </c>
      <c r="H115" s="115">
        <v>0.022000000000000002</v>
      </c>
      <c r="I115" s="115">
        <v>0</v>
      </c>
      <c r="J115" s="115">
        <v>0</v>
      </c>
      <c r="K115" s="115">
        <v>0.22</v>
      </c>
      <c r="L115" s="115">
        <v>4</v>
      </c>
      <c r="M115" s="115">
        <v>13</v>
      </c>
      <c r="N115" s="115">
        <v>2.7999999999999994</v>
      </c>
      <c r="O115" s="115">
        <v>0.22</v>
      </c>
      <c r="Q115" s="119"/>
      <c r="R115" s="110"/>
    </row>
    <row r="116" spans="1:18" s="108" customFormat="1" ht="36">
      <c r="A116" s="107" t="s">
        <v>30</v>
      </c>
      <c r="B116" s="113" t="s">
        <v>28</v>
      </c>
      <c r="C116" s="116">
        <v>20</v>
      </c>
      <c r="D116" s="115">
        <v>1.32</v>
      </c>
      <c r="E116" s="115">
        <v>0.24</v>
      </c>
      <c r="F116" s="115">
        <v>7.920000000000001</v>
      </c>
      <c r="G116" s="115">
        <v>39.6</v>
      </c>
      <c r="H116" s="115">
        <v>0.034</v>
      </c>
      <c r="I116" s="115">
        <v>0</v>
      </c>
      <c r="J116" s="115">
        <v>0</v>
      </c>
      <c r="K116" s="115">
        <v>0.27999999999999997</v>
      </c>
      <c r="L116" s="115">
        <v>5.800000000000001</v>
      </c>
      <c r="M116" s="115">
        <v>30</v>
      </c>
      <c r="N116" s="115">
        <v>9.4</v>
      </c>
      <c r="O116" s="115">
        <v>0.78</v>
      </c>
      <c r="Q116" s="119"/>
      <c r="R116" s="110"/>
    </row>
    <row r="117" spans="1:17" ht="15.75">
      <c r="A117" s="5"/>
      <c r="B117" s="79" t="s">
        <v>15</v>
      </c>
      <c r="C117" s="80">
        <v>523</v>
      </c>
      <c r="D117" s="81">
        <f>SUM(D112:D116)</f>
        <v>18.88</v>
      </c>
      <c r="E117" s="81">
        <f aca="true" t="shared" si="8" ref="E117:O117">SUM(E112:E116)</f>
        <v>21.539999999999996</v>
      </c>
      <c r="F117" s="81">
        <f>SUM(F112:F116)</f>
        <v>65.97999999999999</v>
      </c>
      <c r="G117" s="81">
        <f t="shared" si="8"/>
        <v>559.6</v>
      </c>
      <c r="H117" s="81">
        <f t="shared" si="8"/>
        <v>0.20600000000000002</v>
      </c>
      <c r="I117" s="81">
        <f t="shared" si="8"/>
        <v>2.73</v>
      </c>
      <c r="J117" s="81">
        <f t="shared" si="8"/>
        <v>121.54999999999997</v>
      </c>
      <c r="K117" s="81">
        <f t="shared" si="8"/>
        <v>3.5700000000000003</v>
      </c>
      <c r="L117" s="81">
        <f t="shared" si="8"/>
        <v>89.09</v>
      </c>
      <c r="M117" s="81">
        <f t="shared" si="8"/>
        <v>281.91</v>
      </c>
      <c r="N117" s="81">
        <f t="shared" si="8"/>
        <v>48.83</v>
      </c>
      <c r="O117" s="81">
        <f t="shared" si="8"/>
        <v>4.48</v>
      </c>
      <c r="P117" s="81" t="e">
        <f>#REF!+P112+P113+P114+P115+P116</f>
        <v>#REF!</v>
      </c>
      <c r="Q117" s="81" t="e">
        <f>#REF!+Q112+Q113+Q114+Q115+Q116</f>
        <v>#REF!</v>
      </c>
    </row>
    <row r="118" spans="1:17" ht="15.75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4"/>
      <c r="Q118" s="58"/>
    </row>
    <row r="119" spans="1:17" ht="21" customHeight="1">
      <c r="A119" s="75"/>
      <c r="B119" s="134" t="s">
        <v>51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Q119" s="58"/>
    </row>
    <row r="120" spans="1:17" ht="0.75" customHeight="1" hidden="1">
      <c r="A120" s="40"/>
      <c r="B120" s="6"/>
      <c r="C120" s="2"/>
      <c r="D120" s="9"/>
      <c r="E120" s="30"/>
      <c r="F120" s="9"/>
      <c r="G120" s="11"/>
      <c r="H120" s="9"/>
      <c r="I120" s="10"/>
      <c r="J120" s="10"/>
      <c r="K120" s="9"/>
      <c r="L120" s="9"/>
      <c r="M120" s="9"/>
      <c r="N120" s="9"/>
      <c r="O120" s="9"/>
      <c r="Q120" s="58"/>
    </row>
    <row r="121" spans="1:17" ht="36">
      <c r="A121" s="40" t="s">
        <v>64</v>
      </c>
      <c r="B121" s="95" t="s">
        <v>84</v>
      </c>
      <c r="C121" s="102" t="s">
        <v>50</v>
      </c>
      <c r="D121" s="97">
        <v>12.33</v>
      </c>
      <c r="E121" s="97">
        <v>13.275</v>
      </c>
      <c r="F121" s="97">
        <v>46.58</v>
      </c>
      <c r="G121" s="97">
        <v>346.67</v>
      </c>
      <c r="H121" s="97">
        <v>0.024</v>
      </c>
      <c r="I121" s="97">
        <v>18.77</v>
      </c>
      <c r="J121" s="97">
        <v>39</v>
      </c>
      <c r="K121" s="97">
        <v>0</v>
      </c>
      <c r="L121" s="97">
        <v>68.94</v>
      </c>
      <c r="M121" s="97">
        <v>172.79</v>
      </c>
      <c r="N121" s="97">
        <v>38.24</v>
      </c>
      <c r="O121" s="97">
        <v>2.24</v>
      </c>
      <c r="Q121" s="58"/>
    </row>
    <row r="122" spans="1:17" ht="24.75" customHeight="1">
      <c r="A122" s="40" t="s">
        <v>49</v>
      </c>
      <c r="B122" s="95" t="s">
        <v>87</v>
      </c>
      <c r="C122" s="99" t="s">
        <v>48</v>
      </c>
      <c r="D122" s="101">
        <v>0.24000000000000002</v>
      </c>
      <c r="E122" s="101">
        <v>0.09000000000000001</v>
      </c>
      <c r="F122" s="104">
        <v>12.42</v>
      </c>
      <c r="G122" s="105">
        <v>54.2</v>
      </c>
      <c r="H122" s="101">
        <v>0.004</v>
      </c>
      <c r="I122" s="101">
        <v>50.03</v>
      </c>
      <c r="J122" s="101">
        <v>0</v>
      </c>
      <c r="K122" s="101">
        <v>0.19</v>
      </c>
      <c r="L122" s="104">
        <v>13.95</v>
      </c>
      <c r="M122" s="101">
        <v>3.65</v>
      </c>
      <c r="N122" s="101">
        <v>2.25</v>
      </c>
      <c r="O122" s="104">
        <v>0.41000000000000003</v>
      </c>
      <c r="Q122" s="58"/>
    </row>
    <row r="123" spans="1:18" s="108" customFormat="1" ht="40.5" customHeight="1">
      <c r="A123" s="121" t="s">
        <v>86</v>
      </c>
      <c r="B123" s="113" t="s">
        <v>74</v>
      </c>
      <c r="C123" s="114">
        <v>50</v>
      </c>
      <c r="D123" s="122">
        <v>3.7</v>
      </c>
      <c r="E123" s="122">
        <v>4.7</v>
      </c>
      <c r="F123" s="122">
        <v>2.85</v>
      </c>
      <c r="G123" s="122">
        <v>21.5</v>
      </c>
      <c r="H123" s="122">
        <v>0.065</v>
      </c>
      <c r="I123" s="122">
        <v>0</v>
      </c>
      <c r="J123" s="122">
        <v>0</v>
      </c>
      <c r="K123" s="122">
        <v>1.85</v>
      </c>
      <c r="L123" s="122">
        <v>13</v>
      </c>
      <c r="M123" s="122">
        <v>42</v>
      </c>
      <c r="N123" s="122">
        <v>15</v>
      </c>
      <c r="O123" s="122">
        <v>0.7</v>
      </c>
      <c r="Q123" s="119"/>
      <c r="R123" s="110"/>
    </row>
    <row r="124" spans="1:18" s="108" customFormat="1" ht="36">
      <c r="A124" s="107" t="s">
        <v>30</v>
      </c>
      <c r="B124" s="113" t="s">
        <v>28</v>
      </c>
      <c r="C124" s="116">
        <v>20</v>
      </c>
      <c r="D124" s="115">
        <v>1.32</v>
      </c>
      <c r="E124" s="115">
        <v>0.24</v>
      </c>
      <c r="F124" s="115">
        <v>7.920000000000001</v>
      </c>
      <c r="G124" s="115">
        <v>39.6</v>
      </c>
      <c r="H124" s="115">
        <v>0.034</v>
      </c>
      <c r="I124" s="115">
        <v>0</v>
      </c>
      <c r="J124" s="115">
        <v>0</v>
      </c>
      <c r="K124" s="115">
        <v>0.27999999999999997</v>
      </c>
      <c r="L124" s="115">
        <v>5.800000000000001</v>
      </c>
      <c r="M124" s="115">
        <v>30</v>
      </c>
      <c r="N124" s="115">
        <v>9.4</v>
      </c>
      <c r="O124" s="115">
        <v>0.78</v>
      </c>
      <c r="Q124" s="119"/>
      <c r="R124" s="110"/>
    </row>
    <row r="125" spans="1:17" ht="15.75">
      <c r="A125" s="5"/>
      <c r="B125" s="7" t="s">
        <v>15</v>
      </c>
      <c r="C125" s="8">
        <v>520</v>
      </c>
      <c r="D125" s="12">
        <f>SUM(D120:D124)</f>
        <v>17.59</v>
      </c>
      <c r="E125" s="12">
        <f aca="true" t="shared" si="9" ref="E125:O125">SUM(E120:E124)</f>
        <v>18.305</v>
      </c>
      <c r="F125" s="12">
        <f t="shared" si="9"/>
        <v>69.77</v>
      </c>
      <c r="G125" s="12">
        <f t="shared" si="9"/>
        <v>461.97</v>
      </c>
      <c r="H125" s="12">
        <f t="shared" si="9"/>
        <v>0.127</v>
      </c>
      <c r="I125" s="12">
        <f t="shared" si="9"/>
        <v>68.8</v>
      </c>
      <c r="J125" s="12">
        <f t="shared" si="9"/>
        <v>39</v>
      </c>
      <c r="K125" s="12">
        <f t="shared" si="9"/>
        <v>2.32</v>
      </c>
      <c r="L125" s="12">
        <f t="shared" si="9"/>
        <v>101.69</v>
      </c>
      <c r="M125" s="12">
        <f t="shared" si="9"/>
        <v>248.44</v>
      </c>
      <c r="N125" s="12">
        <f t="shared" si="9"/>
        <v>64.89</v>
      </c>
      <c r="O125" s="12">
        <f t="shared" si="9"/>
        <v>4.130000000000001</v>
      </c>
      <c r="P125" s="88">
        <v>0.25</v>
      </c>
      <c r="Q125" s="58">
        <v>0.25</v>
      </c>
    </row>
    <row r="126" spans="1:17" ht="15.75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4"/>
      <c r="Q126" s="58"/>
    </row>
    <row r="127" spans="1:17" ht="21" customHeight="1">
      <c r="A127" s="75"/>
      <c r="B127" s="134" t="s">
        <v>17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Q127" s="58"/>
    </row>
    <row r="128" spans="1:17" ht="15" hidden="1">
      <c r="A128" s="41"/>
      <c r="B128" s="70"/>
      <c r="C128" s="73"/>
      <c r="D128" s="71"/>
      <c r="E128" s="72"/>
      <c r="F128" s="72"/>
      <c r="G128" s="71"/>
      <c r="H128" s="71"/>
      <c r="I128" s="71"/>
      <c r="J128" s="71"/>
      <c r="K128" s="71"/>
      <c r="L128" s="71"/>
      <c r="M128" s="71"/>
      <c r="N128" s="71"/>
      <c r="O128" s="71"/>
      <c r="Q128" s="58"/>
    </row>
    <row r="129" spans="1:18" s="108" customFormat="1" ht="39.75" customHeight="1">
      <c r="A129" s="107" t="s">
        <v>101</v>
      </c>
      <c r="B129" s="113" t="s">
        <v>100</v>
      </c>
      <c r="C129" s="118" t="s">
        <v>54</v>
      </c>
      <c r="D129" s="115">
        <v>10.52</v>
      </c>
      <c r="E129" s="123">
        <v>6.75</v>
      </c>
      <c r="F129" s="123">
        <v>21.9</v>
      </c>
      <c r="G129" s="115">
        <v>182.9</v>
      </c>
      <c r="H129" s="115">
        <v>0.09</v>
      </c>
      <c r="I129" s="115">
        <v>0.55</v>
      </c>
      <c r="J129" s="115">
        <v>8.32</v>
      </c>
      <c r="K129" s="115">
        <v>0.08</v>
      </c>
      <c r="L129" s="115">
        <v>94.18</v>
      </c>
      <c r="M129" s="115">
        <v>165.3</v>
      </c>
      <c r="N129" s="115">
        <v>4.33</v>
      </c>
      <c r="O129" s="115">
        <v>0.42</v>
      </c>
      <c r="Q129" s="119"/>
      <c r="R129" s="110"/>
    </row>
    <row r="130" spans="1:17" ht="36">
      <c r="A130" s="40" t="s">
        <v>33</v>
      </c>
      <c r="B130" s="95" t="s">
        <v>52</v>
      </c>
      <c r="C130" s="96">
        <v>180</v>
      </c>
      <c r="D130" s="97">
        <v>3.6774</v>
      </c>
      <c r="E130" s="97">
        <v>5.761799999999999</v>
      </c>
      <c r="F130" s="97">
        <v>20.5268</v>
      </c>
      <c r="G130" s="97">
        <v>154.7</v>
      </c>
      <c r="H130" s="97">
        <v>0.1674</v>
      </c>
      <c r="I130" s="97">
        <v>21.792599999999997</v>
      </c>
      <c r="J130" s="97">
        <v>0</v>
      </c>
      <c r="K130" s="97">
        <v>0.2178</v>
      </c>
      <c r="L130" s="97">
        <v>44.37</v>
      </c>
      <c r="M130" s="97">
        <v>103.91399999999999</v>
      </c>
      <c r="N130" s="97">
        <v>33.3</v>
      </c>
      <c r="O130" s="97">
        <v>1.2114</v>
      </c>
      <c r="Q130" s="58"/>
    </row>
    <row r="131" spans="1:17" ht="36.75">
      <c r="A131" s="3" t="s">
        <v>32</v>
      </c>
      <c r="B131" s="95" t="s">
        <v>26</v>
      </c>
      <c r="C131" s="99" t="s">
        <v>47</v>
      </c>
      <c r="D131" s="97">
        <v>0.07</v>
      </c>
      <c r="E131" s="97">
        <v>0.02</v>
      </c>
      <c r="F131" s="97">
        <v>10</v>
      </c>
      <c r="G131" s="97">
        <v>40</v>
      </c>
      <c r="H131" s="97"/>
      <c r="I131" s="97">
        <v>0.03</v>
      </c>
      <c r="J131" s="97"/>
      <c r="K131" s="97"/>
      <c r="L131" s="97">
        <v>10.95</v>
      </c>
      <c r="M131" s="97">
        <v>2.8</v>
      </c>
      <c r="N131" s="97">
        <v>1.4</v>
      </c>
      <c r="O131" s="97">
        <v>0.26</v>
      </c>
      <c r="Q131" s="58"/>
    </row>
    <row r="132" spans="1:17" ht="36">
      <c r="A132" s="40" t="s">
        <v>31</v>
      </c>
      <c r="B132" s="95" t="s">
        <v>27</v>
      </c>
      <c r="C132" s="96">
        <v>20</v>
      </c>
      <c r="D132" s="97">
        <v>1.5199999999999998</v>
      </c>
      <c r="E132" s="97">
        <v>0.15999999999999998</v>
      </c>
      <c r="F132" s="97">
        <v>9.839999999999998</v>
      </c>
      <c r="G132" s="97">
        <v>47</v>
      </c>
      <c r="H132" s="97">
        <v>0.022000000000000002</v>
      </c>
      <c r="I132" s="97">
        <v>0</v>
      </c>
      <c r="J132" s="97">
        <v>0</v>
      </c>
      <c r="K132" s="97">
        <v>0.22</v>
      </c>
      <c r="L132" s="97">
        <v>4</v>
      </c>
      <c r="M132" s="97">
        <v>13</v>
      </c>
      <c r="N132" s="97">
        <v>2.7999999999999994</v>
      </c>
      <c r="O132" s="97">
        <v>0.22</v>
      </c>
      <c r="Q132" s="58"/>
    </row>
    <row r="133" spans="1:18" s="108" customFormat="1" ht="36">
      <c r="A133" s="107" t="s">
        <v>30</v>
      </c>
      <c r="B133" s="113" t="s">
        <v>28</v>
      </c>
      <c r="C133" s="116">
        <v>20</v>
      </c>
      <c r="D133" s="115">
        <v>1.32</v>
      </c>
      <c r="E133" s="115">
        <v>0.24</v>
      </c>
      <c r="F133" s="115">
        <v>7.920000000000001</v>
      </c>
      <c r="G133" s="115">
        <v>39.6</v>
      </c>
      <c r="H133" s="115">
        <v>0.034</v>
      </c>
      <c r="I133" s="115">
        <v>0</v>
      </c>
      <c r="J133" s="115">
        <v>0</v>
      </c>
      <c r="K133" s="115">
        <v>0.27999999999999997</v>
      </c>
      <c r="L133" s="115">
        <v>5.800000000000001</v>
      </c>
      <c r="M133" s="115">
        <v>30</v>
      </c>
      <c r="N133" s="115">
        <v>9.4</v>
      </c>
      <c r="O133" s="115">
        <v>0.78</v>
      </c>
      <c r="Q133" s="119"/>
      <c r="R133" s="110"/>
    </row>
    <row r="134" spans="1:17" ht="15.75">
      <c r="A134" s="5"/>
      <c r="B134" s="7" t="s">
        <v>15</v>
      </c>
      <c r="C134" s="8">
        <v>520</v>
      </c>
      <c r="D134" s="12">
        <f>SUM(D128:D133)</f>
        <v>17.1074</v>
      </c>
      <c r="E134" s="12">
        <f aca="true" t="shared" si="10" ref="E134:O134">SUM(E128:E133)</f>
        <v>12.931799999999999</v>
      </c>
      <c r="F134" s="12">
        <f t="shared" si="10"/>
        <v>70.18679999999999</v>
      </c>
      <c r="G134" s="12">
        <f t="shared" si="10"/>
        <v>464.20000000000005</v>
      </c>
      <c r="H134" s="12">
        <f t="shared" si="10"/>
        <v>0.3134</v>
      </c>
      <c r="I134" s="12">
        <f t="shared" si="10"/>
        <v>22.3726</v>
      </c>
      <c r="J134" s="12">
        <f t="shared" si="10"/>
        <v>8.32</v>
      </c>
      <c r="K134" s="12">
        <f t="shared" si="10"/>
        <v>0.7978000000000001</v>
      </c>
      <c r="L134" s="12">
        <f t="shared" si="10"/>
        <v>159.3</v>
      </c>
      <c r="M134" s="12">
        <f t="shared" si="10"/>
        <v>315.014</v>
      </c>
      <c r="N134" s="12">
        <f t="shared" si="10"/>
        <v>51.22999999999999</v>
      </c>
      <c r="O134" s="12">
        <f t="shared" si="10"/>
        <v>2.8914</v>
      </c>
      <c r="P134" s="88">
        <v>0.2</v>
      </c>
      <c r="Q134" s="58">
        <v>0.2</v>
      </c>
    </row>
    <row r="135" spans="1:17" ht="15.75">
      <c r="A135" s="66"/>
      <c r="B135" s="67"/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88"/>
      <c r="Q135" s="58"/>
    </row>
    <row r="136" spans="1:17" ht="15.75">
      <c r="A136" s="66"/>
      <c r="B136" s="67"/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88"/>
      <c r="Q136" s="58"/>
    </row>
    <row r="137" spans="1:17" ht="15.75">
      <c r="A137" s="66"/>
      <c r="B137" s="67"/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88"/>
      <c r="Q137" s="58"/>
    </row>
    <row r="138" spans="1:17" ht="15.75">
      <c r="A138" s="66"/>
      <c r="B138" s="67"/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Q138" s="58"/>
    </row>
    <row r="139" spans="1:15" ht="24" customHeight="1">
      <c r="A139" s="75"/>
      <c r="B139" s="134" t="s">
        <v>18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1:15" ht="36">
      <c r="A140" s="40" t="s">
        <v>58</v>
      </c>
      <c r="B140" s="95" t="s">
        <v>59</v>
      </c>
      <c r="C140" s="99" t="s">
        <v>54</v>
      </c>
      <c r="D140" s="97">
        <v>7.2838</v>
      </c>
      <c r="E140" s="97">
        <v>11.7904</v>
      </c>
      <c r="F140" s="97">
        <v>8.7376</v>
      </c>
      <c r="G140" s="97">
        <v>123.99</v>
      </c>
      <c r="H140" s="97">
        <v>0.0475</v>
      </c>
      <c r="I140" s="97">
        <v>0.2762</v>
      </c>
      <c r="J140" s="97">
        <v>29.62</v>
      </c>
      <c r="K140" s="97">
        <v>0.4205</v>
      </c>
      <c r="L140" s="97">
        <v>20.726</v>
      </c>
      <c r="M140" s="97">
        <v>80.202</v>
      </c>
      <c r="N140" s="97">
        <v>15.521</v>
      </c>
      <c r="O140" s="97">
        <v>0.6402000000000001</v>
      </c>
    </row>
    <row r="141" spans="1:18" s="108" customFormat="1" ht="36.75">
      <c r="A141" s="112" t="s">
        <v>34</v>
      </c>
      <c r="B141" s="113" t="s">
        <v>89</v>
      </c>
      <c r="C141" s="118" t="s">
        <v>98</v>
      </c>
      <c r="D141" s="91">
        <f>D140*180/183</f>
        <v>7.164393442622951</v>
      </c>
      <c r="E141" s="91">
        <f aca="true" t="shared" si="11" ref="E141:O141">E140*180/183</f>
        <v>11.59711475409836</v>
      </c>
      <c r="F141" s="91">
        <f t="shared" si="11"/>
        <v>8.594360655737706</v>
      </c>
      <c r="G141" s="91">
        <f t="shared" si="11"/>
        <v>121.95737704918034</v>
      </c>
      <c r="H141" s="91">
        <f t="shared" si="11"/>
        <v>0.04672131147540984</v>
      </c>
      <c r="I141" s="91">
        <f t="shared" si="11"/>
        <v>0.27167213114754096</v>
      </c>
      <c r="J141" s="91">
        <f t="shared" si="11"/>
        <v>29.1344262295082</v>
      </c>
      <c r="K141" s="91">
        <f t="shared" si="11"/>
        <v>0.41360655737704916</v>
      </c>
      <c r="L141" s="91">
        <f t="shared" si="11"/>
        <v>20.38622950819672</v>
      </c>
      <c r="M141" s="91">
        <f t="shared" si="11"/>
        <v>78.8872131147541</v>
      </c>
      <c r="N141" s="91">
        <f t="shared" si="11"/>
        <v>15.266557377049182</v>
      </c>
      <c r="O141" s="91">
        <f t="shared" si="11"/>
        <v>0.6297049180327869</v>
      </c>
      <c r="Q141" s="109"/>
      <c r="R141" s="110"/>
    </row>
    <row r="142" spans="1:18" s="108" customFormat="1" ht="39" customHeight="1">
      <c r="A142" s="129" t="s">
        <v>49</v>
      </c>
      <c r="B142" s="113" t="s">
        <v>107</v>
      </c>
      <c r="C142" s="114">
        <v>200</v>
      </c>
      <c r="D142" s="124">
        <v>0.34</v>
      </c>
      <c r="E142" s="124">
        <v>0.17</v>
      </c>
      <c r="F142" s="124">
        <v>11.475</v>
      </c>
      <c r="G142" s="124">
        <v>63.6</v>
      </c>
      <c r="H142" s="124">
        <v>0.024</v>
      </c>
      <c r="I142" s="124">
        <v>3.172</v>
      </c>
      <c r="J142" s="124">
        <v>0</v>
      </c>
      <c r="K142" s="124">
        <v>0.13</v>
      </c>
      <c r="L142" s="124">
        <v>16.668000000000003</v>
      </c>
      <c r="M142" s="124">
        <v>7.050000000000001</v>
      </c>
      <c r="N142" s="124">
        <v>7.782</v>
      </c>
      <c r="O142" s="124">
        <v>0.8800000000000001</v>
      </c>
      <c r="Q142" s="109"/>
      <c r="R142" s="110"/>
    </row>
    <row r="143" spans="1:15" ht="36">
      <c r="A143" s="40" t="s">
        <v>31</v>
      </c>
      <c r="B143" s="95" t="s">
        <v>27</v>
      </c>
      <c r="C143" s="96">
        <v>20</v>
      </c>
      <c r="D143" s="97">
        <v>2.6599999999999997</v>
      </c>
      <c r="E143" s="97">
        <v>0.27999999999999997</v>
      </c>
      <c r="F143" s="97">
        <v>17.219999999999995</v>
      </c>
      <c r="G143" s="97">
        <v>82.25</v>
      </c>
      <c r="H143" s="97">
        <v>0.0385</v>
      </c>
      <c r="I143" s="97">
        <v>0</v>
      </c>
      <c r="J143" s="97">
        <v>0</v>
      </c>
      <c r="K143" s="97">
        <v>0.385</v>
      </c>
      <c r="L143" s="97">
        <v>7</v>
      </c>
      <c r="M143" s="97">
        <v>22.75</v>
      </c>
      <c r="N143" s="97">
        <v>4.8999999999999995</v>
      </c>
      <c r="O143" s="97">
        <v>0.385</v>
      </c>
    </row>
    <row r="144" spans="1:15" ht="36">
      <c r="A144" s="40" t="s">
        <v>30</v>
      </c>
      <c r="B144" s="95" t="s">
        <v>28</v>
      </c>
      <c r="C144" s="96">
        <v>20</v>
      </c>
      <c r="D144" s="97">
        <v>2.3100000000000005</v>
      </c>
      <c r="E144" s="97">
        <v>0.42</v>
      </c>
      <c r="F144" s="97">
        <v>13.860000000000001</v>
      </c>
      <c r="G144" s="97">
        <v>69.3</v>
      </c>
      <c r="H144" s="97">
        <v>0.059500000000000004</v>
      </c>
      <c r="I144" s="97">
        <v>0</v>
      </c>
      <c r="J144" s="97">
        <v>0</v>
      </c>
      <c r="K144" s="97">
        <v>0.49</v>
      </c>
      <c r="L144" s="97">
        <v>10.150000000000002</v>
      </c>
      <c r="M144" s="97">
        <v>52.5</v>
      </c>
      <c r="N144" s="97">
        <v>16.45</v>
      </c>
      <c r="O144" s="97">
        <v>1.365</v>
      </c>
    </row>
    <row r="145" spans="1:17" ht="15.75">
      <c r="A145" s="5"/>
      <c r="B145" s="7" t="s">
        <v>15</v>
      </c>
      <c r="C145" s="8">
        <v>520</v>
      </c>
      <c r="D145" s="12">
        <f>SUM(D140:D144)</f>
        <v>19.758193442622954</v>
      </c>
      <c r="E145" s="12">
        <f>E140+E141+E141+E142+E143+E144</f>
        <v>35.85462950819672</v>
      </c>
      <c r="F145" s="12">
        <f>F140+F141+F143+F144</f>
        <v>48.4119606557377</v>
      </c>
      <c r="G145" s="12">
        <f aca="true" t="shared" si="12" ref="G145:O145">SUM(G140:G144)</f>
        <v>461.09737704918035</v>
      </c>
      <c r="H145" s="12">
        <f t="shared" si="12"/>
        <v>0.21622131147540985</v>
      </c>
      <c r="I145" s="12">
        <f t="shared" si="12"/>
        <v>3.7198721311475413</v>
      </c>
      <c r="J145" s="12">
        <f t="shared" si="12"/>
        <v>58.7544262295082</v>
      </c>
      <c r="K145" s="12">
        <f t="shared" si="12"/>
        <v>1.8391065573770493</v>
      </c>
      <c r="L145" s="12">
        <f t="shared" si="12"/>
        <v>74.93022950819673</v>
      </c>
      <c r="M145" s="12">
        <f t="shared" si="12"/>
        <v>241.3892131147541</v>
      </c>
      <c r="N145" s="12">
        <f t="shared" si="12"/>
        <v>59.91955737704917</v>
      </c>
      <c r="O145" s="12">
        <f t="shared" si="12"/>
        <v>3.899904918032787</v>
      </c>
      <c r="P145" s="88">
        <v>0.2</v>
      </c>
      <c r="Q145" s="58">
        <v>0.2</v>
      </c>
    </row>
    <row r="147" spans="1:15" ht="22.5" customHeight="1">
      <c r="A147" s="75"/>
      <c r="B147" s="134" t="s">
        <v>19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1:15" ht="15" hidden="1">
      <c r="A148" s="41"/>
      <c r="B148" s="6"/>
      <c r="C148" s="1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38.25">
      <c r="A149" s="41" t="s">
        <v>77</v>
      </c>
      <c r="B149" s="95" t="s">
        <v>78</v>
      </c>
      <c r="C149" s="99" t="s">
        <v>50</v>
      </c>
      <c r="D149" s="97">
        <v>18.971666666666664</v>
      </c>
      <c r="E149" s="97">
        <v>20.36</v>
      </c>
      <c r="F149" s="97">
        <v>54.79</v>
      </c>
      <c r="G149" s="97">
        <v>509.83</v>
      </c>
      <c r="H149" s="97">
        <v>0.07833333333333332</v>
      </c>
      <c r="I149" s="97">
        <v>2.31</v>
      </c>
      <c r="J149" s="97">
        <v>0</v>
      </c>
      <c r="K149" s="97">
        <v>5.25</v>
      </c>
      <c r="L149" s="97">
        <v>22.043333333333333</v>
      </c>
      <c r="M149" s="97">
        <v>285.6966666666666</v>
      </c>
      <c r="N149" s="97">
        <v>63.74666666666666</v>
      </c>
      <c r="O149" s="97">
        <v>4.133333333333333</v>
      </c>
    </row>
    <row r="150" spans="1:15" ht="36">
      <c r="A150" s="40" t="s">
        <v>32</v>
      </c>
      <c r="B150" s="95" t="s">
        <v>43</v>
      </c>
      <c r="C150" s="99" t="s">
        <v>44</v>
      </c>
      <c r="D150" s="97">
        <v>0.11</v>
      </c>
      <c r="E150" s="97">
        <v>0.06</v>
      </c>
      <c r="F150" s="97">
        <v>10.99</v>
      </c>
      <c r="G150" s="97">
        <v>45.05</v>
      </c>
      <c r="H150" s="97">
        <v>0.003</v>
      </c>
      <c r="I150" s="97">
        <v>1.03</v>
      </c>
      <c r="J150" s="97"/>
      <c r="K150" s="97">
        <v>0.02</v>
      </c>
      <c r="L150" s="97">
        <v>12.7</v>
      </c>
      <c r="M150" s="97">
        <v>3.9</v>
      </c>
      <c r="N150" s="97">
        <v>2.3</v>
      </c>
      <c r="O150" s="97">
        <v>0.5</v>
      </c>
    </row>
    <row r="151" spans="1:15" ht="36">
      <c r="A151" s="40" t="s">
        <v>31</v>
      </c>
      <c r="B151" s="95" t="s">
        <v>27</v>
      </c>
      <c r="C151" s="96">
        <v>20</v>
      </c>
      <c r="D151" s="97">
        <v>1.5199999999999998</v>
      </c>
      <c r="E151" s="97">
        <v>0.15999999999999998</v>
      </c>
      <c r="F151" s="97">
        <v>9.839999999999998</v>
      </c>
      <c r="G151" s="97">
        <v>47</v>
      </c>
      <c r="H151" s="97">
        <v>0.022000000000000002</v>
      </c>
      <c r="I151" s="97">
        <v>0</v>
      </c>
      <c r="J151" s="97">
        <v>0</v>
      </c>
      <c r="K151" s="97">
        <v>0.22</v>
      </c>
      <c r="L151" s="97">
        <v>4</v>
      </c>
      <c r="M151" s="97">
        <v>13</v>
      </c>
      <c r="N151" s="97">
        <v>2.7999999999999994</v>
      </c>
      <c r="O151" s="97">
        <v>0.22</v>
      </c>
    </row>
    <row r="152" spans="1:15" ht="36">
      <c r="A152" s="40" t="s">
        <v>30</v>
      </c>
      <c r="B152" s="95" t="s">
        <v>28</v>
      </c>
      <c r="C152" s="96">
        <v>25</v>
      </c>
      <c r="D152" s="97">
        <v>1.6500000000000001</v>
      </c>
      <c r="E152" s="97">
        <v>0.3</v>
      </c>
      <c r="F152" s="97">
        <v>9.9</v>
      </c>
      <c r="G152" s="97">
        <v>49.5</v>
      </c>
      <c r="H152" s="97">
        <v>0.0425</v>
      </c>
      <c r="I152" s="97">
        <v>0</v>
      </c>
      <c r="J152" s="97">
        <v>0</v>
      </c>
      <c r="K152" s="97">
        <v>0.35</v>
      </c>
      <c r="L152" s="97">
        <v>7.250000000000001</v>
      </c>
      <c r="M152" s="97">
        <v>37.5</v>
      </c>
      <c r="N152" s="97">
        <v>11.75</v>
      </c>
      <c r="O152" s="97">
        <v>0.9750000000000001</v>
      </c>
    </row>
    <row r="153" spans="1:17" ht="15.75">
      <c r="A153" s="5"/>
      <c r="B153" s="7" t="s">
        <v>15</v>
      </c>
      <c r="C153" s="8">
        <v>495</v>
      </c>
      <c r="D153" s="12">
        <f>D148+D149+D150+D151+D152</f>
        <v>22.25166666666666</v>
      </c>
      <c r="E153" s="12">
        <f aca="true" t="shared" si="13" ref="E153:O153">E148+E149+E150+E151+E152</f>
        <v>20.88</v>
      </c>
      <c r="F153" s="12">
        <f t="shared" si="13"/>
        <v>85.52000000000001</v>
      </c>
      <c r="G153" s="12">
        <f t="shared" si="13"/>
        <v>651.38</v>
      </c>
      <c r="H153" s="12">
        <f t="shared" si="13"/>
        <v>0.14583333333333334</v>
      </c>
      <c r="I153" s="12">
        <f t="shared" si="13"/>
        <v>3.34</v>
      </c>
      <c r="J153" s="12">
        <f t="shared" si="13"/>
        <v>0</v>
      </c>
      <c r="K153" s="12">
        <f t="shared" si="13"/>
        <v>5.839999999999999</v>
      </c>
      <c r="L153" s="12">
        <f t="shared" si="13"/>
        <v>45.99333333333333</v>
      </c>
      <c r="M153" s="12">
        <f t="shared" si="13"/>
        <v>340.0966666666666</v>
      </c>
      <c r="N153" s="12">
        <f t="shared" si="13"/>
        <v>80.59666666666666</v>
      </c>
      <c r="O153" s="12">
        <f t="shared" si="13"/>
        <v>5.828333333333333</v>
      </c>
      <c r="P153" s="88">
        <v>0.25</v>
      </c>
      <c r="Q153" s="58">
        <v>0.25</v>
      </c>
    </row>
    <row r="154" spans="1:17" ht="15.75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4"/>
      <c r="Q154" s="58"/>
    </row>
    <row r="155" spans="1:15" ht="22.5" customHeight="1">
      <c r="A155" s="75"/>
      <c r="B155" s="134" t="s">
        <v>20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1:18" s="108" customFormat="1" ht="36">
      <c r="A156" s="107" t="s">
        <v>80</v>
      </c>
      <c r="B156" s="113" t="s">
        <v>79</v>
      </c>
      <c r="C156" s="118" t="s">
        <v>54</v>
      </c>
      <c r="D156" s="115">
        <v>9.1052</v>
      </c>
      <c r="E156" s="115">
        <v>10.1</v>
      </c>
      <c r="F156" s="115">
        <v>12.9174</v>
      </c>
      <c r="G156" s="115">
        <v>146.52</v>
      </c>
      <c r="H156" s="115">
        <v>0.0522</v>
      </c>
      <c r="I156" s="115">
        <v>0.5356000000000001</v>
      </c>
      <c r="J156" s="115">
        <v>10.920000000000002</v>
      </c>
      <c r="K156" s="115">
        <v>4.079</v>
      </c>
      <c r="L156" s="115">
        <v>32.804</v>
      </c>
      <c r="M156" s="115">
        <v>120.77000000000001</v>
      </c>
      <c r="N156" s="115">
        <v>19.248</v>
      </c>
      <c r="O156" s="115">
        <v>1.0656</v>
      </c>
      <c r="Q156" s="109"/>
      <c r="R156" s="110"/>
    </row>
    <row r="157" spans="1:15" ht="36.75">
      <c r="A157" s="3" t="s">
        <v>33</v>
      </c>
      <c r="B157" s="95" t="s">
        <v>52</v>
      </c>
      <c r="C157" s="99">
        <v>180</v>
      </c>
      <c r="D157" s="97">
        <v>3.6774</v>
      </c>
      <c r="E157" s="97">
        <v>5.761799999999999</v>
      </c>
      <c r="F157" s="97">
        <v>20.5268</v>
      </c>
      <c r="G157" s="97">
        <v>154.7</v>
      </c>
      <c r="H157" s="97">
        <v>0.1674</v>
      </c>
      <c r="I157" s="97">
        <v>21.792599999999997</v>
      </c>
      <c r="J157" s="97">
        <v>0</v>
      </c>
      <c r="K157" s="97">
        <v>0.2178</v>
      </c>
      <c r="L157" s="97">
        <v>44.37</v>
      </c>
      <c r="M157" s="97">
        <v>103.91399999999999</v>
      </c>
      <c r="N157" s="97">
        <v>33.3</v>
      </c>
      <c r="O157" s="97">
        <v>1.2114</v>
      </c>
    </row>
    <row r="158" spans="1:18" s="108" customFormat="1" ht="36.75" customHeight="1">
      <c r="A158" s="112" t="s">
        <v>32</v>
      </c>
      <c r="B158" s="113" t="s">
        <v>26</v>
      </c>
      <c r="C158" s="114" t="s">
        <v>47</v>
      </c>
      <c r="D158" s="115">
        <v>0.07</v>
      </c>
      <c r="E158" s="115">
        <v>0.02</v>
      </c>
      <c r="F158" s="115">
        <v>10</v>
      </c>
      <c r="G158" s="115">
        <v>40</v>
      </c>
      <c r="H158" s="115"/>
      <c r="I158" s="115">
        <v>0.03</v>
      </c>
      <c r="J158" s="115"/>
      <c r="K158" s="115"/>
      <c r="L158" s="115">
        <v>10.95</v>
      </c>
      <c r="M158" s="115">
        <v>2.8</v>
      </c>
      <c r="N158" s="115">
        <v>1.4</v>
      </c>
      <c r="O158" s="115">
        <v>0.26</v>
      </c>
      <c r="Q158" s="109"/>
      <c r="R158" s="110"/>
    </row>
    <row r="159" spans="1:18" s="108" customFormat="1" ht="36">
      <c r="A159" s="107" t="s">
        <v>86</v>
      </c>
      <c r="B159" s="113" t="s">
        <v>102</v>
      </c>
      <c r="C159" s="116">
        <v>35</v>
      </c>
      <c r="D159" s="91">
        <v>2.07</v>
      </c>
      <c r="E159" s="91">
        <v>1.95</v>
      </c>
      <c r="F159" s="91">
        <v>14.82</v>
      </c>
      <c r="G159" s="91">
        <v>108.1</v>
      </c>
      <c r="H159" s="91">
        <v>0.03</v>
      </c>
      <c r="I159" s="91"/>
      <c r="J159" s="91">
        <v>0</v>
      </c>
      <c r="K159" s="91">
        <v>0.84</v>
      </c>
      <c r="L159" s="91">
        <v>3.85</v>
      </c>
      <c r="M159" s="91">
        <v>17.5</v>
      </c>
      <c r="N159" s="91">
        <v>3.15</v>
      </c>
      <c r="O159" s="91">
        <v>0.28</v>
      </c>
      <c r="P159" s="108">
        <v>0</v>
      </c>
      <c r="Q159" s="109">
        <v>0</v>
      </c>
      <c r="R159" s="110"/>
    </row>
    <row r="160" spans="1:18" s="108" customFormat="1" ht="36">
      <c r="A160" s="107" t="s">
        <v>30</v>
      </c>
      <c r="B160" s="113" t="s">
        <v>28</v>
      </c>
      <c r="C160" s="116">
        <v>20</v>
      </c>
      <c r="D160" s="115">
        <v>1.6500000000000001</v>
      </c>
      <c r="E160" s="115">
        <v>0.3</v>
      </c>
      <c r="F160" s="115">
        <v>9.9</v>
      </c>
      <c r="G160" s="115">
        <v>49.5</v>
      </c>
      <c r="H160" s="115">
        <v>0.0425</v>
      </c>
      <c r="I160" s="115">
        <v>0</v>
      </c>
      <c r="J160" s="115">
        <v>0</v>
      </c>
      <c r="K160" s="115">
        <v>0.35</v>
      </c>
      <c r="L160" s="115">
        <v>7.250000000000001</v>
      </c>
      <c r="M160" s="115">
        <v>37.5</v>
      </c>
      <c r="N160" s="115">
        <v>11.75</v>
      </c>
      <c r="O160" s="115">
        <v>0.9750000000000001</v>
      </c>
      <c r="Q160" s="109"/>
      <c r="R160" s="110"/>
    </row>
    <row r="161" spans="1:17" ht="15.75">
      <c r="A161" s="5"/>
      <c r="B161" s="7" t="s">
        <v>15</v>
      </c>
      <c r="C161" s="8">
        <v>535</v>
      </c>
      <c r="D161" s="12">
        <f aca="true" t="shared" si="14" ref="D161:O161">SUM(D156:D160)</f>
        <v>16.5726</v>
      </c>
      <c r="E161" s="12">
        <f t="shared" si="14"/>
        <v>18.1318</v>
      </c>
      <c r="F161" s="12">
        <f t="shared" si="14"/>
        <v>68.16420000000001</v>
      </c>
      <c r="G161" s="12">
        <f t="shared" si="14"/>
        <v>498.82000000000005</v>
      </c>
      <c r="H161" s="12">
        <f t="shared" si="14"/>
        <v>0.29209999999999997</v>
      </c>
      <c r="I161" s="12">
        <f t="shared" si="14"/>
        <v>22.358199999999997</v>
      </c>
      <c r="J161" s="12">
        <f t="shared" si="14"/>
        <v>10.920000000000002</v>
      </c>
      <c r="K161" s="12">
        <f t="shared" si="14"/>
        <v>5.486799999999999</v>
      </c>
      <c r="L161" s="12">
        <f t="shared" si="14"/>
        <v>99.224</v>
      </c>
      <c r="M161" s="12">
        <f t="shared" si="14"/>
        <v>282.48400000000004</v>
      </c>
      <c r="N161" s="12">
        <f t="shared" si="14"/>
        <v>68.848</v>
      </c>
      <c r="O161" s="12">
        <f t="shared" si="14"/>
        <v>3.7920000000000003</v>
      </c>
      <c r="P161" s="88">
        <v>0.25</v>
      </c>
      <c r="Q161" s="58">
        <v>0.25</v>
      </c>
    </row>
    <row r="162" spans="1:15" ht="15.75">
      <c r="A162" s="93"/>
      <c r="B162" s="87" t="s">
        <v>70</v>
      </c>
      <c r="C162" s="76">
        <f aca="true" t="shared" si="15" ref="C162:O162">C59+C67+C75+C84+C93+C102+C117+C125+C134+C145+C153+C161</f>
        <v>6266</v>
      </c>
      <c r="D162" s="76">
        <f t="shared" si="15"/>
        <v>246.1501253844319</v>
      </c>
      <c r="E162" s="76">
        <f t="shared" si="15"/>
        <v>264.16322229757054</v>
      </c>
      <c r="F162" s="76">
        <f t="shared" si="15"/>
        <v>878.6036204659844</v>
      </c>
      <c r="G162" s="76">
        <f t="shared" si="15"/>
        <v>6313.7758020966185</v>
      </c>
      <c r="H162" s="76">
        <f t="shared" si="15"/>
        <v>3.094246015157725</v>
      </c>
      <c r="I162" s="76">
        <f t="shared" si="15"/>
        <v>146.21879398578</v>
      </c>
      <c r="J162" s="76">
        <f t="shared" si="15"/>
        <v>412.6632503072828</v>
      </c>
      <c r="K162" s="76">
        <f t="shared" si="15"/>
        <v>47.62911378539276</v>
      </c>
      <c r="L162" s="76">
        <f t="shared" si="15"/>
        <v>1177.7590836731447</v>
      </c>
      <c r="M162" s="76">
        <f t="shared" si="15"/>
        <v>3776.2891837992406</v>
      </c>
      <c r="N162" s="76">
        <f t="shared" si="15"/>
        <v>967.10179685124</v>
      </c>
      <c r="O162" s="76">
        <f t="shared" si="15"/>
        <v>59.15712304951177</v>
      </c>
    </row>
    <row r="163" spans="1:17" ht="15.75">
      <c r="A163" s="93"/>
      <c r="B163" s="87" t="s">
        <v>71</v>
      </c>
      <c r="C163" s="86">
        <f>C162/12</f>
        <v>522.1666666666666</v>
      </c>
      <c r="D163" s="84">
        <f aca="true" t="shared" si="16" ref="D163:O163">D162/12</f>
        <v>20.51251044870266</v>
      </c>
      <c r="E163" s="84">
        <f t="shared" si="16"/>
        <v>22.01360185813088</v>
      </c>
      <c r="F163" s="84">
        <f t="shared" si="16"/>
        <v>73.21696837216537</v>
      </c>
      <c r="G163" s="84">
        <f t="shared" si="16"/>
        <v>526.1479835080515</v>
      </c>
      <c r="H163" s="84">
        <f t="shared" si="16"/>
        <v>0.2578538345964771</v>
      </c>
      <c r="I163" s="84">
        <f t="shared" si="16"/>
        <v>12.184899498815</v>
      </c>
      <c r="J163" s="84">
        <f t="shared" si="16"/>
        <v>34.38860419227357</v>
      </c>
      <c r="K163" s="84">
        <f t="shared" si="16"/>
        <v>3.9690928154493967</v>
      </c>
      <c r="L163" s="84">
        <f t="shared" si="16"/>
        <v>98.14659030609539</v>
      </c>
      <c r="M163" s="84">
        <f t="shared" si="16"/>
        <v>314.6907653166034</v>
      </c>
      <c r="N163" s="84">
        <f t="shared" si="16"/>
        <v>80.59181640427</v>
      </c>
      <c r="O163" s="84">
        <f t="shared" si="16"/>
        <v>4.929760254125981</v>
      </c>
      <c r="P163" s="58" t="s">
        <v>72</v>
      </c>
      <c r="Q163" s="58"/>
    </row>
    <row r="166" spans="3:14" ht="15">
      <c r="C166" s="27"/>
      <c r="D166" s="27"/>
      <c r="E166" s="28"/>
      <c r="F166" s="28"/>
      <c r="G166" s="29"/>
      <c r="H166" s="29"/>
      <c r="I166" s="29"/>
      <c r="J166" s="29"/>
      <c r="K166" s="29"/>
      <c r="L166" s="29"/>
      <c r="M166" s="29"/>
      <c r="N166" s="29"/>
    </row>
    <row r="167" spans="3:14" ht="1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</sheetData>
  <sheetProtection/>
  <mergeCells count="21">
    <mergeCell ref="B53:O53"/>
    <mergeCell ref="B110:O110"/>
    <mergeCell ref="B48:O48"/>
    <mergeCell ref="B139:O139"/>
    <mergeCell ref="B2:O3"/>
    <mergeCell ref="B111:O111"/>
    <mergeCell ref="A2:A50"/>
    <mergeCell ref="B20:L20"/>
    <mergeCell ref="B22:L22"/>
    <mergeCell ref="B119:O119"/>
    <mergeCell ref="B49:O49"/>
    <mergeCell ref="B96:O96"/>
    <mergeCell ref="B21:L21"/>
    <mergeCell ref="B127:O127"/>
    <mergeCell ref="B86:O86"/>
    <mergeCell ref="B52:O52"/>
    <mergeCell ref="B155:O155"/>
    <mergeCell ref="B69:O69"/>
    <mergeCell ref="B61:O61"/>
    <mergeCell ref="B147:O147"/>
    <mergeCell ref="C77:O7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2023-01-25T10:59:47Z</cp:lastPrinted>
  <dcterms:created xsi:type="dcterms:W3CDTF">2020-08-10T12:56:14Z</dcterms:created>
  <dcterms:modified xsi:type="dcterms:W3CDTF">2023-03-06T07:42:59Z</dcterms:modified>
  <cp:category/>
  <cp:version/>
  <cp:contentType/>
  <cp:contentStatus/>
</cp:coreProperties>
</file>